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mberecochea-pste\AppData\Local\Microsoft\Windows\INetCache\Content.Outlook\JTNGE42B\"/>
    </mc:Choice>
  </mc:AlternateContent>
  <xr:revisionPtr revIDLastSave="0" documentId="13_ncr:1_{453370C9-874A-4BB0-9D88-D8FCF07B4D45}" xr6:coauthVersionLast="47" xr6:coauthVersionMax="47" xr10:uidLastSave="{00000000-0000-0000-0000-000000000000}"/>
  <workbookProtection workbookAlgorithmName="SHA-512" workbookHashValue="VKp6Ss24N663Dwr6nrOYzKKfJ+UEn3JjB3m9kJMswsLeLwvH3SkAWydo62CqNbfp475/Xd+TwwKY3zn1vIKh7w==" workbookSaltValue="/HT7ubzvBXZ/B0R0R9Cs/Q==" workbookSpinCount="100000" lockStructure="1"/>
  <bookViews>
    <workbookView xWindow="-108" yWindow="-108" windowWidth="23256" windowHeight="12456" activeTab="1" xr2:uid="{AC1475C2-DE38-4201-8369-1929ABD7D079}"/>
  </bookViews>
  <sheets>
    <sheet name="Simulateur 1" sheetId="1" r:id="rId1"/>
    <sheet name="Simulateur de cota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2" l="1"/>
  <c r="E31" i="2"/>
  <c r="E22" i="2"/>
  <c r="E13" i="2"/>
  <c r="E4" i="2"/>
  <c r="D40" i="2"/>
  <c r="D31" i="2"/>
  <c r="D22" i="2"/>
  <c r="D13" i="2"/>
  <c r="D4" i="2"/>
  <c r="I19" i="1" a="1"/>
  <c r="I19" i="1" s="1"/>
  <c r="I8" i="1" a="1"/>
  <c r="I8" i="1" s="1"/>
  <c r="G12" i="1" a="1"/>
  <c r="G12" i="1" s="1"/>
  <c r="G20" i="1" s="1"/>
  <c r="G5" i="1" a="1"/>
  <c r="G5" i="1" s="1"/>
  <c r="G4" i="1" a="1"/>
  <c r="G4" i="1" s="1"/>
  <c r="G10" i="1" s="1"/>
  <c r="I22" i="1"/>
  <c r="H16" i="1"/>
  <c r="I16" i="1" s="1"/>
  <c r="E49" i="2" l="1"/>
  <c r="E50" i="2" s="1"/>
  <c r="D49" i="2"/>
  <c r="D50" i="2" s="1"/>
  <c r="G21" i="1"/>
  <c r="G22" i="1" s="1"/>
  <c r="G30" i="1"/>
  <c r="I41" i="1" l="1"/>
  <c r="K41" i="1" s="1"/>
  <c r="I38" i="1" a="1"/>
  <c r="I38" i="1" s="1"/>
  <c r="G31" i="1"/>
  <c r="G49" i="1"/>
  <c r="L22" i="1"/>
  <c r="K22" i="1"/>
  <c r="G8" i="1"/>
  <c r="G15" i="1" s="1"/>
  <c r="G34" i="1" s="1"/>
  <c r="G6" i="1"/>
  <c r="G39" i="1" l="1"/>
  <c r="G40" i="1" s="1"/>
  <c r="G41" i="1" s="1"/>
  <c r="I60" i="1"/>
  <c r="L60" i="1" s="1"/>
  <c r="I57" i="1" a="1"/>
  <c r="I57" i="1" s="1"/>
  <c r="G53" i="1"/>
  <c r="G50" i="1"/>
  <c r="L41" i="1"/>
  <c r="G7" i="1"/>
  <c r="G13" i="1" s="1"/>
  <c r="G58" i="1" l="1"/>
  <c r="G59" i="1" s="1"/>
  <c r="G60" i="1" s="1"/>
  <c r="K60" i="1"/>
  <c r="G14" i="1"/>
  <c r="G16" i="1" s="1"/>
  <c r="G9" i="1"/>
  <c r="G32" i="1" l="1"/>
  <c r="G33" i="1" s="1"/>
  <c r="G35" i="1" s="1"/>
  <c r="M41" i="1" s="1"/>
  <c r="G51" i="1"/>
  <c r="G52" i="1" s="1"/>
  <c r="G54" i="1" s="1"/>
  <c r="G55" i="1" s="1"/>
  <c r="M22" i="1"/>
  <c r="G17" i="1"/>
  <c r="G18" i="1" s="1"/>
  <c r="G23" i="1" s="1"/>
  <c r="G19" i="1" l="1"/>
  <c r="G24" i="1" s="1"/>
  <c r="G36" i="1"/>
  <c r="G37" i="1" s="1"/>
  <c r="G42" i="1" s="1"/>
  <c r="G44" i="1" s="1"/>
  <c r="G38" i="1" l="1"/>
  <c r="G43" i="1" s="1"/>
  <c r="G45" i="1" s="1"/>
  <c r="G56" i="1"/>
  <c r="G61" i="1" s="1"/>
  <c r="G63" i="1" s="1"/>
  <c r="M60" i="1"/>
  <c r="G57" i="1" l="1"/>
  <c r="G62" i="1" s="1"/>
  <c r="G6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<sst xmlns="http://schemas.openxmlformats.org/spreadsheetml/2006/main" count="165" uniqueCount="97">
  <si>
    <t xml:space="preserve"> Classification 
Actuelle</t>
  </si>
  <si>
    <t>Coefficient actuel</t>
  </si>
  <si>
    <t>Points de compétence</t>
  </si>
  <si>
    <t>Points d'expérience</t>
  </si>
  <si>
    <t xml:space="preserve">Coefficient développé </t>
  </si>
  <si>
    <t xml:space="preserve">Niveau Actuel </t>
  </si>
  <si>
    <r>
      <rPr>
        <b/>
        <sz val="11"/>
        <color rgb="FF000000"/>
        <rFont val="Calibri"/>
        <family val="2"/>
        <charset val="1"/>
      </rPr>
      <t xml:space="preserve">Points de compétence </t>
    </r>
    <r>
      <rPr>
        <sz val="11"/>
        <color theme="1"/>
        <rFont val="Aptos Narrow"/>
        <family val="2"/>
        <scheme val="minor"/>
      </rPr>
      <t>(saisir le chiffre)</t>
    </r>
  </si>
  <si>
    <r>
      <rPr>
        <b/>
        <sz val="11"/>
        <color rgb="FF000000"/>
        <rFont val="Calibri"/>
        <family val="2"/>
        <charset val="1"/>
      </rPr>
      <t xml:space="preserve">Points d’expérience </t>
    </r>
    <r>
      <rPr>
        <sz val="11"/>
        <color theme="1"/>
        <rFont val="Aptos Narrow"/>
        <family val="2"/>
        <scheme val="minor"/>
      </rPr>
      <t>(saisir le chiffre)</t>
    </r>
  </si>
  <si>
    <t>Nouveau coefficient développé</t>
  </si>
  <si>
    <t>Points supplémentaires avec la nouvelle Classification</t>
  </si>
  <si>
    <t>Mesure PA 2013 et 2015</t>
  </si>
  <si>
    <t>Total coef de base + Mesure PA 2013 et 2015 + points de compétence</t>
  </si>
  <si>
    <t>Points de compétence (incluant arrondi des mesures PA 2013 et 2015)</t>
  </si>
  <si>
    <r>
      <t>Saisie des données</t>
    </r>
    <r>
      <rPr>
        <sz val="11"/>
        <color theme="1"/>
        <rFont val="Aptos Narrow"/>
        <family val="2"/>
        <scheme val="minor"/>
      </rPr>
      <t xml:space="preserve"> 
(faire une sélection à l’aide des menus déroulants)</t>
    </r>
  </si>
  <si>
    <t>Simulateur de transposition
Classification actuelle / Nouvelle classification</t>
  </si>
  <si>
    <t>Niveau Nouvelle Classification</t>
  </si>
  <si>
    <t>Nouvelle
Classification</t>
  </si>
  <si>
    <t>Coefficient de qualfification</t>
  </si>
  <si>
    <t>Total coefficient de qualification + points de compétence</t>
  </si>
  <si>
    <t xml:space="preserve">Niveau de qualification </t>
  </si>
  <si>
    <t xml:space="preserve">Points supplémentaires grâce au parcours professionnel </t>
  </si>
  <si>
    <t>Hypothèse 1 d'un parcours professionnel sur le niveau supérieur</t>
  </si>
  <si>
    <t>Hypothèse 2 d'un parcours professionnel sur deux niveaux supérieurs</t>
  </si>
  <si>
    <t>points de compétence</t>
  </si>
  <si>
    <t xml:space="preserve">     Je bénéficierai au minimum de : </t>
  </si>
  <si>
    <t xml:space="preserve">Je peux bénéficier au minimum de : </t>
  </si>
  <si>
    <t>Gain mensuel brut en euros pour un temps plein</t>
  </si>
  <si>
    <t>Gain annuel brut en euros pour un temps plein</t>
  </si>
  <si>
    <t xml:space="preserve">Gain mensuel brut en euros pour un temps plein (en sus du gain lié à la transposition) </t>
  </si>
  <si>
    <t xml:space="preserve">Gain annuel brut en euros pour un temps plein (en sus du gain lié à la transposition) </t>
  </si>
  <si>
    <t>Montant mensuel brut de la prime de fonction non proratisée</t>
  </si>
  <si>
    <t xml:space="preserve">Gain mensuel brut en euros sur la prime de fonction </t>
  </si>
  <si>
    <t>Gain annuel brut en euros sur la prime de fonction</t>
  </si>
  <si>
    <t xml:space="preserve">Gain total mensuel brut en euros </t>
  </si>
  <si>
    <t>Gain total annuel brut en euros</t>
  </si>
  <si>
    <t>Montant mensuel brut en euros de la prime de fonction non proratisée</t>
  </si>
  <si>
    <t>Prime de fonction</t>
  </si>
  <si>
    <t xml:space="preserve">Gain annuel brut en euros sur la prime de fonction (en sus du gain lié à la transposition) </t>
  </si>
  <si>
    <t xml:space="preserve">Gain mensuel brut en euros sur la prime de fonction (en sus du gain lié à la transposition) </t>
  </si>
  <si>
    <t xml:space="preserve">Gain total mensuel brut en euros (en sus du gain lié à la transposition) </t>
  </si>
  <si>
    <t xml:space="preserve">Gain total annuel brut en euros (en sus du gain lié à la transposition) </t>
  </si>
  <si>
    <t>ou</t>
  </si>
  <si>
    <t>Gain cumulé mensuel brut en euros avec la transposition</t>
  </si>
  <si>
    <t>Gain cumulé annuel brut en euros avec la transposition</t>
  </si>
  <si>
    <t>Non</t>
  </si>
  <si>
    <t>CONNAISSANCE ET TECHNICITE</t>
  </si>
  <si>
    <t>COMPLEXITE</t>
  </si>
  <si>
    <t>AUTONOMIE</t>
  </si>
  <si>
    <t>COOPERATION ET MANAGEMENT</t>
  </si>
  <si>
    <t>GRILLE INFORMATIQUE</t>
  </si>
  <si>
    <t>RELATIONS ET COMMUNICATION</t>
  </si>
  <si>
    <t>POSITION 1 : Niveau élémentaire de connaissances générales, routines de travail peu compliquées, aucune certification n'est exigée pour l'exercice de l'emploi. Utilisation possible d'équipements simples</t>
  </si>
  <si>
    <t>POSITION 2 : Niveau élémentaire de connaissances professionnelles ou niveau CAP ou BEP. Connaissance de procédures et méthodes, applicables dans un environnement stable</t>
  </si>
  <si>
    <t>POSITION 3 : Niveau approfondi de connaissances professionnelles, ou niveau Baccalauréat, pour répondre à des situations nécessitant une capacité d'analyse de situation, de choix des meilleures solutions, de propositions d'action</t>
  </si>
  <si>
    <t>POSITION 4 : Niveau approfondi de connaissances professionnelles relatives à plusieurs domaines d'activés, ou niveau Bac+2, permettant de répondre à des situations complexes et variées</t>
  </si>
  <si>
    <t>POSITION 5 : Niveau de maîtrise de connaissances professionnelles multidisciplinaires, ou niveau Bac +3, nécessaire pour comprendre un processus large, une organisation complexe et appréhender des situations variées</t>
  </si>
  <si>
    <t>POSITION 6 : Niveau de maîtrise de connaissances professionnelles multidisciplinaires, ou niveau d'expertise dans un domaine, ou niveau Bac +5, nécessaire à l'analyse critique de l'existant et des pratiques</t>
  </si>
  <si>
    <t>POSITION 7 : Niveau d'expertise de connaissances professionnelles, ou niveau Bac +5 et plus, dans plusieurs domaines, nécessaire à la prise de décision</t>
  </si>
  <si>
    <t>POSITION 8 : Niveau d'expertise de connaissances professionnelles, ou niveau Bac +5 et plus, nécessaire pour élaborer et appliquer des solutions globales et prendre les décisions adéquates. Ce niveau implique de pouvoir/devoir remettre en cause les pratiques habituelles afin de concevoir de nouvelles solutions de référence</t>
  </si>
  <si>
    <t>POSITION 1 : Résolution de problèmes/situations sommaires en appliquant des solutions prescrites pouvant faire appel à la mémoire pour retrouver des situations identiques déjà rencontrées.</t>
  </si>
  <si>
    <t>POSITION 2 : Résolution de problèmes/situations simples en identifiant une solution parmi un ensemble de solutions existantes, dans le cadre d'instructions explicites.</t>
  </si>
  <si>
    <t>POSITION 3 : Résolution de problèmes/situations, nécessitant un raisonnement structuré, guidé par les usages de l'emploi afin d'ajuster la solution choisie parmi un ensemble de solutions existantes.</t>
  </si>
  <si>
    <t>POSITION 4 : Résolution de problèmes/situations, impliquant l'évaluation des risques et leurs conséquences sur l'activité et impliquant la gestion d'antagonismes, dans l'objectif d'adapter la solution à la situation.</t>
  </si>
  <si>
    <t>POSITION 5 : Résolution de problèmes/situations complexes, nécessitant une démarche analytique afin d'adapter les solutions existantes, tout en prenant en compte les impacts sur le périmètre d'activité.</t>
  </si>
  <si>
    <t>POSITION 6 : Résolution de problèmes/situations complexes, nécessitant la prise en compte des répercussions à court, moyen, long terme sur l'environnement et sur le futur, afin d'optimiser les solutions existantes.</t>
  </si>
  <si>
    <t>POSITION 7 : Résolution de problèmes/situations très complexes, nécessitant un questionnement et une révision des solutions existantes, en prenant en compte les impacts sur l'ensemble de l'organisation.</t>
  </si>
  <si>
    <t>POSITION 8 : Résolution de problèmes/situations trèscomplexes ne pouvan plus s'appréhender à la lumière des références existantes nécessitant de définir des solutions nouvelles, tout en restant dans le cadre des orientations stratégiques.</t>
  </si>
  <si>
    <t>POSITION 1 : Opère ses tâches selon des consignes détaillées en suivant des instructions complètes. Contrôle quotidien par la hiérarchie sur le respect du planning et les résultats obtenus</t>
  </si>
  <si>
    <t>POSITION 2 : Réalise ses activités dans le cadre d'un programme de travail prédéfini avec dans certains cas un choix sur le mode opératoire. Contrôle dans un délai court par la hiérarchie sur Ie respect du programme de travail et les résultats obtenus</t>
  </si>
  <si>
    <t>POSITION 3 : Conduit ses activités selon des directives générales qui peuvent  nécessiter  de  prendre  des initiatives dans les moyens de travail. Evaluation, lors de points périodiques, sur le choix de la démarche et les résultats obtenus</t>
  </si>
  <si>
    <t>POSITION 5 : Organise ses missions dans le cadre d'un plan d'actions découlant directement d'une politique à laquelle l'emploi est  rattaché. Evaluation, lors  d'étapes intermédiaires, sur l'avancement et la réalisation des missions</t>
  </si>
  <si>
    <t>POSITION 6 : Définit les objectifs de son domaine d'activité et négocie les moyens correspondants. Rend compte sur l'adéquation objectifs/moyens/résultats</t>
  </si>
  <si>
    <t>POSITION 7 : Définit les objectifs et les moyens d'un ou plusieurs domaines d'activités. Rend compte des résultats de ce(s) domaine(s)</t>
  </si>
  <si>
    <t>POSITION 8 : Participe activement à l'élaboration des politiques de son domaine d'activité et/ou aux objectifs stratégiques de l'organisme Dispose d'une large autonomie dans leur mise en ceuvre et rend compte sur des résultats globaux</t>
  </si>
  <si>
    <t>POSITION 4 : Conduit ses activités en choisissant les moyens de travail appropriés. Evaluation, lors d'étapes intermédiaires, sur les moyens mis en œuvre et les résultats obtenus</t>
  </si>
  <si>
    <t>Position 1 : Nécessite de partager des informations usuelles et standardisées, dans un cadre interne et/ou externe</t>
  </si>
  <si>
    <t>Position 2 : Nécessite d'expliquer des informations sur des sujets habituels en ajustant sa communication aux différents interlocuteurs internes ou externes</t>
  </si>
  <si>
    <t>Position 3 : Nécessite d'expliquer des informations relevant de situations complexes, en adaptant sa communication aux différents interlocuteurs internes ou externes</t>
  </si>
  <si>
    <t>Position 4 : Nécessite d'expliquer des informations relevant de situations (très) complexes, en adaptant sa communication à des interlocuteurs internes ou externes dont les objectifs sont différents voire contraires</t>
  </si>
  <si>
    <t>Position 5 : Nécessite de valoriser des informations, pour influencer ses différents interlocuteurs internes ou externes</t>
  </si>
  <si>
    <t>Position 6 : Nécessite d'argumenter, en adaptant sa communication, en vue de convaincre un ou plusieurs interlocuteurs</t>
  </si>
  <si>
    <t>Position 7 : Nécessite d'argumenter, dans des situations très complexes avec un impact opérationnel, financier et/ou social fort, en vue de convaincre des interlocuteurs</t>
  </si>
  <si>
    <t>Position 8 : Nécessite de maîtriser un large éventail de techniques de communication en vue de négocier et défendre des projets qui engagent l'organisme. La capacité d'influence et le leadership sont essentiels à ce niveau</t>
  </si>
  <si>
    <t>Position 1 : Coopérer pour assurer la continuité de son travail avec celui des autres en réalisant des tâches bien définies, en ayant le souci de prendre en compte et de communiquer les consignes</t>
  </si>
  <si>
    <t>Position 2 : Organiser son travail et ses activités en fonction des priorités des acteurs internes ou externes. La transmission des savoirs et des compétences peut être demandée</t>
  </si>
  <si>
    <t>Position 3 : Dans le cadre de l'animation ou appui d'une équipe ou de la conduite d'un projet, superviser la charge de travail avec le souci de remplir les objectifs d'exploitation</t>
  </si>
  <si>
    <t>Position 4 : Animer une équipe ou la conduite d'un projet, dont les membres peuvent provenir de domaines d'activités différents, nécessitant de la coordination en vue d'atteindre les objectifs définis, en gérant les moyens et ressources</t>
  </si>
  <si>
    <t>Position 5 : Dans le cadre de la supervision d'une équipe ou de la conduite d'un projet, gérer les moyens et ressources, évaluer les salariés et les accompagner dans Ieur progression professionnelle</t>
  </si>
  <si>
    <t>Position 6 : Assurer la responsabilité de management d'une ou plusieurs petites équipes ou plusieurs projets relevant de différents domaines de spécialisation et organiser la synergie avec les autres unités</t>
  </si>
  <si>
    <t>Position 7 : Assurer la responsabilité de management de plusieurs équipes et/ou de conduite de plusieurs projets, composé d'opérationnels, de spécialistes et/ou d'encadrants</t>
  </si>
  <si>
    <t>Position 8 : Assurer la responsabilité de management de plusieurs équipes clés pour l'organisation et/ou de conduite de plusieurs projets stratégiques (important, complexe, à fort enjeu) composé d'opérationnels, de spécialistes et/ou d'encadrants</t>
  </si>
  <si>
    <t>NON</t>
  </si>
  <si>
    <t xml:space="preserve">TOTAL : </t>
  </si>
  <si>
    <t xml:space="preserve">NIVEAU : </t>
  </si>
  <si>
    <t>CHOIX DES POSITIONS</t>
  </si>
  <si>
    <t>(Vide)</t>
  </si>
  <si>
    <t>GRILLE ADMINISTRATIVE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</si>
</sst>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Aptos Narrow"/>
      <family val="2"/>
      <scheme val="minor"/>
    </font>
    <font>
      <b/>
      <sz val="11"/>
      <color rgb="FF000000"/>
      <name val="Calibri"/>
      <family val="2"/>
      <charset val="1"/>
    </font>
    <font>
      <b/>
      <sz val="11"/>
      <name val="Calibri"/>
      <family val="2"/>
      <charset val="1"/>
    </font>
    <font>
      <sz val="11"/>
      <color theme="0"/>
      <name val="Aptos Narrow"/>
      <family val="2"/>
      <scheme val="minor"/>
    </font>
    <font>
      <b/>
      <sz val="11"/>
      <name val="Calibri"/>
      <family val="2"/>
    </font>
    <font>
      <sz val="11"/>
      <name val="Calibri"/>
      <family val="2"/>
    </font>
    <font>
      <b/>
      <sz val="11"/>
      <color theme="1"/>
      <name val="Aptos Narrow"/>
      <family val="2"/>
      <scheme val="minor"/>
    </font>
    <font>
      <b/>
      <sz val="24"/>
      <color theme="1"/>
      <name val="Aptos Narrow"/>
      <family val="2"/>
      <scheme val="minor"/>
    </font>
    <font>
      <b/>
      <sz val="14"/>
      <color theme="1"/>
      <name val="Aptos Narrow"/>
      <family val="2"/>
      <scheme val="minor"/>
    </font>
    <font>
      <sz val="10"/>
      <color theme="1"/>
      <name val="Aptos Narrow"/>
      <family val="2"/>
      <scheme val="minor"/>
    </font>
    <font>
      <sz val="8"/>
      <name val="Aptos Narrow"/>
      <family val="2"/>
      <scheme val="minor"/>
    </font>
    <font>
      <b/>
      <sz val="12"/>
      <color theme="1"/>
      <name val="Aptos Narrow"/>
      <family val="2"/>
      <scheme val="minor"/>
    </font>
    <font>
      <sz val="12"/>
      <color theme="1"/>
      <name val="Aptos Narrow"/>
      <family val="2"/>
      <scheme val="minor"/>
    </font>
  </fonts>
  <fills count="20">
    <fill>
      <patternFill patternType="none"/>
    </fill>
    <fill>
      <patternFill patternType="gray125"/>
    </fill>
    <fill>
      <patternFill patternType="solid">
        <fgColor rgb="FFFFFF00"/>
        <bgColor rgb="FFFFFF00"/>
      </patternFill>
    </fill>
    <fill>
      <patternFill patternType="solid">
        <fgColor rgb="FFE7E6E6"/>
        <bgColor rgb="FFFFFFCC"/>
      </patternFill>
    </fill>
    <fill>
      <patternFill patternType="solid">
        <fgColor rgb="FFFFD966"/>
        <bgColor rgb="FFFFFF99"/>
      </patternFill>
    </fill>
    <fill>
      <patternFill patternType="solid">
        <fgColor rgb="FFB4C7E7"/>
        <bgColor rgb="FFCCCCFF"/>
      </patternFill>
    </fill>
    <fill>
      <patternFill patternType="solid">
        <fgColor theme="0"/>
        <bgColor rgb="FFFFFFCC"/>
      </patternFill>
    </fill>
    <fill>
      <patternFill patternType="solid">
        <fgColor theme="0" tint="-0.14999847407452621"/>
        <bgColor rgb="FFFFFFCC"/>
      </patternFill>
    </fill>
    <fill>
      <patternFill patternType="solid">
        <fgColor theme="0"/>
        <bgColor indexed="64"/>
      </patternFill>
    </fill>
    <fill>
      <patternFill patternType="solid">
        <fgColor rgb="FFFFFF00"/>
        <bgColor rgb="FFFF9900"/>
      </patternFill>
    </fill>
    <fill>
      <patternFill patternType="solid">
        <fgColor theme="3" tint="0.749992370372631"/>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9" tint="0.39997558519241921"/>
        <bgColor indexed="64"/>
      </patternFill>
    </fill>
    <fill>
      <patternFill patternType="solid">
        <fgColor theme="3" tint="0.89999084444715716"/>
        <bgColor indexed="64"/>
      </patternFill>
    </fill>
    <fill>
      <patternFill patternType="solid">
        <fgColor rgb="FFFFC000"/>
        <bgColor indexed="64"/>
      </patternFill>
    </fill>
    <fill>
      <patternFill patternType="solid">
        <fgColor theme="0" tint="-0.249977111117893"/>
        <bgColor indexed="64"/>
      </patternFill>
    </fill>
    <fill>
      <patternFill patternType="solid">
        <fgColor rgb="FFFFD966"/>
        <bgColor indexed="64"/>
      </patternFill>
    </fill>
    <fill>
      <patternFill patternType="solid">
        <fgColor theme="4" tint="0.39997558519241921"/>
        <bgColor indexed="64"/>
      </patternFill>
    </fill>
    <fill>
      <patternFill patternType="solid">
        <fgColor theme="5" tint="0.59999389629810485"/>
        <bgColor indexed="64"/>
      </patternFill>
    </fill>
  </fills>
  <borders count="49">
    <border>
      <left/>
      <right/>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bottom style="thin">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auto="1"/>
      </left>
      <right/>
      <top/>
      <bottom style="thin">
        <color auto="1"/>
      </bottom>
      <diagonal/>
    </border>
    <border>
      <left style="medium">
        <color indexed="64"/>
      </left>
      <right style="medium">
        <color indexed="64"/>
      </right>
      <top/>
      <bottom style="thin">
        <color auto="1"/>
      </bottom>
      <diagonal/>
    </border>
    <border>
      <left style="medium">
        <color auto="1"/>
      </left>
      <right/>
      <top style="thin">
        <color auto="1"/>
      </top>
      <bottom style="medium">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bottom/>
      <diagonal/>
    </border>
    <border>
      <left style="thin">
        <color theme="0"/>
      </left>
      <right/>
      <top/>
      <bottom style="thin">
        <color theme="0"/>
      </bottom>
      <diagonal/>
    </border>
    <border>
      <left/>
      <right/>
      <top style="thin">
        <color theme="0"/>
      </top>
      <bottom style="thin">
        <color theme="0"/>
      </bottom>
      <diagonal/>
    </border>
    <border>
      <left/>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
    <xf numFmtId="0" fontId="0" fillId="0" borderId="0"/>
  </cellStyleXfs>
  <cellXfs count="144">
    <xf numFmtId="0" fontId="0" fillId="0" borderId="0" xfId="0"/>
    <xf numFmtId="0" fontId="1" fillId="0" borderId="0" xfId="0" applyFont="1"/>
    <xf numFmtId="0" fontId="2" fillId="3" borderId="3" xfId="0" applyFont="1" applyFill="1" applyBorder="1"/>
    <xf numFmtId="0" fontId="2" fillId="3" borderId="4" xfId="0" applyFont="1" applyFill="1" applyBorder="1" applyAlignment="1">
      <alignment horizontal="center"/>
    </xf>
    <xf numFmtId="0" fontId="0" fillId="0" borderId="3" xfId="0" applyBorder="1"/>
    <xf numFmtId="0" fontId="0" fillId="0" borderId="4" xfId="0" applyBorder="1" applyAlignment="1">
      <alignment horizontal="center"/>
    </xf>
    <xf numFmtId="0" fontId="1" fillId="0" borderId="6" xfId="0" applyFont="1" applyBorder="1"/>
    <xf numFmtId="0" fontId="0" fillId="0" borderId="7" xfId="0" applyBorder="1" applyAlignment="1" applyProtection="1">
      <alignment horizontal="center" vertical="center"/>
      <protection locked="0"/>
    </xf>
    <xf numFmtId="0" fontId="1" fillId="0" borderId="8" xfId="0" applyFont="1" applyBorder="1"/>
    <xf numFmtId="0" fontId="0" fillId="0" borderId="4" xfId="0" applyBorder="1" applyAlignment="1" applyProtection="1">
      <alignment horizontal="center" vertical="center"/>
      <protection locked="0"/>
    </xf>
    <xf numFmtId="0" fontId="1" fillId="3" borderId="8" xfId="0" applyFont="1" applyFill="1" applyBorder="1"/>
    <xf numFmtId="0" fontId="1" fillId="3" borderId="4" xfId="0" applyFont="1" applyFill="1" applyBorder="1" applyAlignment="1">
      <alignment horizontal="center"/>
    </xf>
    <xf numFmtId="0" fontId="0" fillId="0" borderId="8" xfId="0" applyBorder="1"/>
    <xf numFmtId="0" fontId="1" fillId="4" borderId="8" xfId="0" applyFont="1" applyFill="1" applyBorder="1"/>
    <xf numFmtId="0" fontId="1" fillId="4" borderId="4" xfId="0" applyFont="1" applyFill="1" applyBorder="1" applyAlignment="1">
      <alignment horizontal="center"/>
    </xf>
    <xf numFmtId="0" fontId="3" fillId="8" borderId="0" xfId="0" applyFont="1" applyFill="1"/>
    <xf numFmtId="0" fontId="0" fillId="8" borderId="0" xfId="0" applyFill="1"/>
    <xf numFmtId="0" fontId="1" fillId="8" borderId="0" xfId="0" applyFont="1" applyFill="1" applyAlignment="1">
      <alignment horizontal="center" vertical="center" wrapText="1"/>
    </xf>
    <xf numFmtId="0" fontId="5" fillId="7" borderId="11" xfId="0" applyFont="1" applyFill="1" applyBorder="1"/>
    <xf numFmtId="0" fontId="5" fillId="3" borderId="12" xfId="0" applyFont="1" applyFill="1" applyBorder="1" applyAlignment="1">
      <alignment horizontal="center"/>
    </xf>
    <xf numFmtId="0" fontId="5" fillId="0" borderId="3" xfId="0" applyFont="1" applyBorder="1"/>
    <xf numFmtId="0" fontId="5" fillId="0" borderId="4" xfId="0" applyFont="1" applyBorder="1" applyAlignment="1">
      <alignment horizontal="center"/>
    </xf>
    <xf numFmtId="0" fontId="5" fillId="6" borderId="1" xfId="0" applyFont="1" applyFill="1" applyBorder="1"/>
    <xf numFmtId="0" fontId="5" fillId="6" borderId="2" xfId="0" applyFont="1" applyFill="1" applyBorder="1" applyAlignment="1">
      <alignment horizontal="center"/>
    </xf>
    <xf numFmtId="0" fontId="5" fillId="3" borderId="2" xfId="0" applyFont="1" applyFill="1" applyBorder="1" applyAlignment="1">
      <alignment horizontal="center"/>
    </xf>
    <xf numFmtId="0" fontId="5" fillId="0" borderId="8" xfId="0" applyFont="1" applyBorder="1"/>
    <xf numFmtId="0" fontId="4" fillId="3" borderId="4" xfId="0" applyFont="1" applyFill="1" applyBorder="1" applyAlignment="1">
      <alignment horizontal="center"/>
    </xf>
    <xf numFmtId="0" fontId="5" fillId="3" borderId="18" xfId="0" applyFont="1" applyFill="1" applyBorder="1"/>
    <xf numFmtId="164" fontId="4" fillId="10" borderId="4" xfId="0" applyNumberFormat="1" applyFont="1" applyFill="1" applyBorder="1" applyAlignment="1">
      <alignment horizontal="center" vertical="center"/>
    </xf>
    <xf numFmtId="0" fontId="4" fillId="0" borderId="9" xfId="0" applyFont="1" applyBorder="1"/>
    <xf numFmtId="0" fontId="4" fillId="0" borderId="2" xfId="0" applyFont="1" applyBorder="1" applyAlignment="1">
      <alignment horizontal="center"/>
    </xf>
    <xf numFmtId="0" fontId="6" fillId="0" borderId="0" xfId="0" applyFont="1" applyAlignment="1">
      <alignment horizontal="center"/>
    </xf>
    <xf numFmtId="0" fontId="6" fillId="0" borderId="0" xfId="0" applyFont="1" applyAlignment="1">
      <alignment horizontal="center" vertical="center"/>
    </xf>
    <xf numFmtId="164" fontId="6" fillId="0" borderId="0" xfId="0" applyNumberFormat="1" applyFont="1" applyAlignment="1">
      <alignment horizontal="center" vertical="center"/>
    </xf>
    <xf numFmtId="0" fontId="1" fillId="0" borderId="13" xfId="0" applyFont="1" applyBorder="1"/>
    <xf numFmtId="0" fontId="0" fillId="0" borderId="14" xfId="0" applyBorder="1" applyAlignment="1" applyProtection="1">
      <alignment horizontal="center" vertical="center"/>
      <protection locked="0"/>
    </xf>
    <xf numFmtId="0" fontId="1" fillId="0" borderId="10" xfId="0" applyFont="1" applyBorder="1"/>
    <xf numFmtId="0" fontId="1" fillId="4" borderId="3" xfId="0" applyFont="1" applyFill="1" applyBorder="1"/>
    <xf numFmtId="164" fontId="1" fillId="4" borderId="4" xfId="0" applyNumberFormat="1" applyFont="1" applyFill="1" applyBorder="1" applyAlignment="1">
      <alignment horizontal="center"/>
    </xf>
    <xf numFmtId="164" fontId="4" fillId="10" borderId="14" xfId="0" applyNumberFormat="1" applyFont="1" applyFill="1" applyBorder="1" applyAlignment="1">
      <alignment horizontal="center" vertical="center"/>
    </xf>
    <xf numFmtId="0" fontId="2" fillId="11" borderId="8" xfId="0" applyFont="1" applyFill="1" applyBorder="1"/>
    <xf numFmtId="164" fontId="4" fillId="11" borderId="4" xfId="0" applyNumberFormat="1" applyFont="1" applyFill="1" applyBorder="1" applyAlignment="1">
      <alignment horizontal="center" vertical="center"/>
    </xf>
    <xf numFmtId="0" fontId="5" fillId="3" borderId="1" xfId="0" applyFont="1" applyFill="1" applyBorder="1"/>
    <xf numFmtId="0" fontId="4" fillId="3" borderId="3" xfId="0" applyFont="1" applyFill="1" applyBorder="1"/>
    <xf numFmtId="0" fontId="2" fillId="10" borderId="24" xfId="0" applyFont="1" applyFill="1" applyBorder="1"/>
    <xf numFmtId="0" fontId="2" fillId="11" borderId="3" xfId="0" applyFont="1" applyFill="1" applyBorder="1"/>
    <xf numFmtId="0" fontId="2" fillId="11" borderId="24" xfId="0" applyFont="1" applyFill="1" applyBorder="1"/>
    <xf numFmtId="164" fontId="4" fillId="11" borderId="14" xfId="0" applyNumberFormat="1" applyFont="1" applyFill="1" applyBorder="1" applyAlignment="1">
      <alignment horizontal="center" vertical="center"/>
    </xf>
    <xf numFmtId="0" fontId="2" fillId="12" borderId="8" xfId="0" applyFont="1" applyFill="1" applyBorder="1"/>
    <xf numFmtId="164" fontId="4" fillId="12" borderId="4" xfId="0" applyNumberFormat="1" applyFont="1" applyFill="1" applyBorder="1" applyAlignment="1">
      <alignment horizontal="center" vertical="center"/>
    </xf>
    <xf numFmtId="0" fontId="2" fillId="12" borderId="10" xfId="0" applyFont="1" applyFill="1" applyBorder="1"/>
    <xf numFmtId="164" fontId="4" fillId="12" borderId="5" xfId="0" applyNumberFormat="1" applyFont="1" applyFill="1" applyBorder="1" applyAlignment="1">
      <alignment horizontal="center" vertical="center"/>
    </xf>
    <xf numFmtId="0" fontId="4" fillId="0" borderId="1" xfId="0" applyFont="1" applyBorder="1"/>
    <xf numFmtId="0" fontId="5" fillId="3" borderId="11" xfId="0" applyFont="1" applyFill="1" applyBorder="1"/>
    <xf numFmtId="0" fontId="1" fillId="3" borderId="3" xfId="0" applyFont="1" applyFill="1" applyBorder="1"/>
    <xf numFmtId="0" fontId="6" fillId="0" borderId="0" xfId="0" applyFont="1" applyAlignment="1">
      <alignment vertical="center"/>
    </xf>
    <xf numFmtId="0" fontId="7" fillId="0" borderId="0" xfId="0" applyFont="1" applyAlignment="1">
      <alignment horizontal="center"/>
    </xf>
    <xf numFmtId="0" fontId="6" fillId="13" borderId="26" xfId="0" applyFont="1" applyFill="1" applyBorder="1" applyAlignment="1">
      <alignment horizontal="right" vertical="center" indent="1"/>
    </xf>
    <xf numFmtId="0" fontId="6" fillId="13" borderId="11" xfId="0" applyFont="1" applyFill="1" applyBorder="1"/>
    <xf numFmtId="9" fontId="0" fillId="0" borderId="5" xfId="0" applyNumberFormat="1" applyBorder="1" applyAlignment="1" applyProtection="1">
      <alignment horizontal="center" vertical="center"/>
      <protection locked="0"/>
    </xf>
    <xf numFmtId="0" fontId="2" fillId="14" borderId="24" xfId="0" applyFont="1" applyFill="1" applyBorder="1"/>
    <xf numFmtId="0" fontId="2" fillId="14" borderId="14" xfId="0" applyFont="1" applyFill="1" applyBorder="1" applyAlignment="1">
      <alignment horizontal="center"/>
    </xf>
    <xf numFmtId="164" fontId="4" fillId="14" borderId="4" xfId="0" applyNumberFormat="1" applyFont="1" applyFill="1" applyBorder="1" applyAlignment="1">
      <alignment horizontal="center" vertical="center"/>
    </xf>
    <xf numFmtId="164" fontId="4" fillId="14" borderId="14" xfId="0" applyNumberFormat="1" applyFont="1" applyFill="1" applyBorder="1" applyAlignment="1">
      <alignment horizontal="center" vertical="center"/>
    </xf>
    <xf numFmtId="0" fontId="2" fillId="10" borderId="3" xfId="0" applyFont="1" applyFill="1" applyBorder="1"/>
    <xf numFmtId="0" fontId="2" fillId="11" borderId="10" xfId="0" applyFont="1" applyFill="1" applyBorder="1"/>
    <xf numFmtId="164" fontId="4" fillId="11" borderId="5" xfId="0" applyNumberFormat="1" applyFont="1" applyFill="1" applyBorder="1" applyAlignment="1">
      <alignment horizontal="center" vertical="center"/>
    </xf>
    <xf numFmtId="0" fontId="4" fillId="14" borderId="24" xfId="0" applyFont="1" applyFill="1" applyBorder="1"/>
    <xf numFmtId="0" fontId="4" fillId="14" borderId="14" xfId="0" applyFont="1" applyFill="1" applyBorder="1" applyAlignment="1">
      <alignment horizontal="center"/>
    </xf>
    <xf numFmtId="0" fontId="4" fillId="14" borderId="13" xfId="0" applyFont="1" applyFill="1" applyBorder="1"/>
    <xf numFmtId="0" fontId="2" fillId="10" borderId="8" xfId="0" applyFont="1" applyFill="1" applyBorder="1"/>
    <xf numFmtId="0" fontId="2" fillId="11" borderId="13" xfId="0" applyFont="1" applyFill="1" applyBorder="1"/>
    <xf numFmtId="0" fontId="0" fillId="0" borderId="0" xfId="0" applyAlignment="1">
      <alignment horizontal="left" vertical="center"/>
    </xf>
    <xf numFmtId="0" fontId="8" fillId="0" borderId="0" xfId="0" applyFont="1" applyAlignment="1">
      <alignment wrapText="1"/>
    </xf>
    <xf numFmtId="0" fontId="8" fillId="0" borderId="32" xfId="0" applyFont="1" applyBorder="1" applyAlignment="1" applyProtection="1">
      <alignment horizontal="center" vertical="center"/>
      <protection locked="0"/>
    </xf>
    <xf numFmtId="0" fontId="6" fillId="18" borderId="28" xfId="0" applyFont="1" applyFill="1" applyBorder="1" applyAlignment="1">
      <alignment horizontal="left" vertical="center"/>
    </xf>
    <xf numFmtId="0" fontId="6" fillId="16" borderId="28" xfId="0" applyFont="1" applyFill="1" applyBorder="1" applyAlignment="1">
      <alignment horizontal="center" vertical="center"/>
    </xf>
    <xf numFmtId="0" fontId="6" fillId="18" borderId="28" xfId="0" applyFont="1" applyFill="1" applyBorder="1" applyAlignment="1">
      <alignment horizontal="center"/>
    </xf>
    <xf numFmtId="0" fontId="12" fillId="0" borderId="0" xfId="0" applyFont="1"/>
    <xf numFmtId="0" fontId="6" fillId="18" borderId="21" xfId="0" applyFont="1" applyFill="1" applyBorder="1" applyAlignment="1">
      <alignment horizontal="left" vertical="center"/>
    </xf>
    <xf numFmtId="0" fontId="11" fillId="19" borderId="28" xfId="0" applyFont="1" applyFill="1" applyBorder="1" applyAlignment="1">
      <alignment horizontal="center" vertical="center"/>
    </xf>
    <xf numFmtId="0" fontId="11" fillId="15" borderId="28" xfId="0" applyFont="1" applyFill="1" applyBorder="1" applyAlignment="1">
      <alignment horizontal="center" wrapText="1"/>
    </xf>
    <xf numFmtId="0" fontId="6" fillId="15" borderId="28" xfId="0" applyFont="1" applyFill="1" applyBorder="1" applyAlignment="1">
      <alignment horizontal="center" vertical="center" wrapText="1"/>
    </xf>
    <xf numFmtId="0" fontId="0" fillId="0" borderId="35" xfId="0" applyBorder="1"/>
    <xf numFmtId="0" fontId="6" fillId="0" borderId="35" xfId="0" applyFont="1" applyBorder="1" applyAlignment="1">
      <alignment horizontal="center" vertical="center"/>
    </xf>
    <xf numFmtId="0" fontId="8" fillId="0" borderId="35" xfId="0" applyFont="1" applyBorder="1" applyAlignment="1">
      <alignment wrapText="1"/>
    </xf>
    <xf numFmtId="0" fontId="8" fillId="0" borderId="37" xfId="0" applyFont="1" applyBorder="1" applyAlignment="1">
      <alignment wrapText="1"/>
    </xf>
    <xf numFmtId="0" fontId="0" fillId="0" borderId="36" xfId="0" applyBorder="1"/>
    <xf numFmtId="0" fontId="0" fillId="0" borderId="38" xfId="0" applyBorder="1"/>
    <xf numFmtId="0" fontId="0" fillId="0" borderId="39" xfId="0" applyBorder="1" applyAlignment="1">
      <alignment horizontal="left" vertical="center"/>
    </xf>
    <xf numFmtId="0" fontId="0" fillId="0" borderId="39" xfId="0" applyBorder="1"/>
    <xf numFmtId="0" fontId="0" fillId="0" borderId="37" xfId="0" applyBorder="1"/>
    <xf numFmtId="0" fontId="12" fillId="0" borderId="37" xfId="0" applyFont="1" applyBorder="1"/>
    <xf numFmtId="0" fontId="12" fillId="0" borderId="40" xfId="0" applyFont="1" applyBorder="1"/>
    <xf numFmtId="0" fontId="6" fillId="0" borderId="38" xfId="0" applyFont="1" applyBorder="1" applyAlignment="1">
      <alignment horizontal="center" vertical="center"/>
    </xf>
    <xf numFmtId="0" fontId="8" fillId="0" borderId="38" xfId="0" applyFont="1" applyBorder="1" applyAlignment="1">
      <alignment wrapText="1"/>
    </xf>
    <xf numFmtId="0" fontId="8" fillId="0" borderId="40" xfId="0" applyFont="1" applyBorder="1" applyAlignment="1">
      <alignment wrapText="1"/>
    </xf>
    <xf numFmtId="0" fontId="6" fillId="17" borderId="28" xfId="0" applyFont="1" applyFill="1" applyBorder="1" applyAlignment="1">
      <alignment horizontal="center" vertical="center" wrapText="1"/>
    </xf>
    <xf numFmtId="0" fontId="6" fillId="17" borderId="23" xfId="0" applyFont="1" applyFill="1" applyBorder="1" applyAlignment="1">
      <alignment horizontal="center" vertical="center" wrapText="1"/>
    </xf>
    <xf numFmtId="0" fontId="0" fillId="0" borderId="41" xfId="0" applyBorder="1"/>
    <xf numFmtId="0" fontId="0" fillId="0" borderId="43" xfId="0" applyBorder="1" applyAlignment="1">
      <alignment horizontal="left" vertical="center"/>
    </xf>
    <xf numFmtId="0" fontId="6" fillId="0" borderId="43" xfId="0" applyFont="1" applyBorder="1" applyAlignment="1">
      <alignment horizontal="center" vertical="center"/>
    </xf>
    <xf numFmtId="0" fontId="8" fillId="0" borderId="43" xfId="0" applyFont="1" applyBorder="1" applyAlignment="1">
      <alignment wrapText="1"/>
    </xf>
    <xf numFmtId="0" fontId="0" fillId="16" borderId="42" xfId="0" applyFill="1" applyBorder="1"/>
    <xf numFmtId="0" fontId="0" fillId="16" borderId="42" xfId="0" applyFill="1" applyBorder="1" applyAlignment="1">
      <alignment horizontal="left" vertical="center"/>
    </xf>
    <xf numFmtId="0" fontId="6" fillId="16" borderId="42" xfId="0" applyFont="1" applyFill="1" applyBorder="1" applyAlignment="1">
      <alignment horizontal="center" vertical="center"/>
    </xf>
    <xf numFmtId="0" fontId="8" fillId="16" borderId="42" xfId="0" applyFont="1" applyFill="1" applyBorder="1" applyAlignment="1">
      <alignment wrapText="1"/>
    </xf>
    <xf numFmtId="0" fontId="0" fillId="0" borderId="44" xfId="0" applyBorder="1"/>
    <xf numFmtId="0" fontId="0" fillId="0" borderId="45" xfId="0" applyBorder="1"/>
    <xf numFmtId="0" fontId="12" fillId="0" borderId="45" xfId="0" applyFont="1" applyBorder="1"/>
    <xf numFmtId="0" fontId="12" fillId="0" borderId="46" xfId="0" applyFont="1" applyBorder="1"/>
    <xf numFmtId="0" fontId="0" fillId="0" borderId="40" xfId="0" applyBorder="1"/>
    <xf numFmtId="0" fontId="0" fillId="16" borderId="47" xfId="0" applyFill="1" applyBorder="1"/>
    <xf numFmtId="0" fontId="0" fillId="16" borderId="48" xfId="0" applyFill="1" applyBorder="1"/>
    <xf numFmtId="0" fontId="12" fillId="16" borderId="42" xfId="0" applyFont="1" applyFill="1" applyBorder="1"/>
    <xf numFmtId="0" fontId="9" fillId="14" borderId="33" xfId="0" applyFont="1" applyFill="1" applyBorder="1" applyAlignment="1">
      <alignment horizontal="left" vertical="center" wrapText="1"/>
    </xf>
    <xf numFmtId="0" fontId="9" fillId="14" borderId="16" xfId="0" applyFont="1" applyFill="1" applyBorder="1" applyAlignment="1">
      <alignment horizontal="left" vertical="center" wrapText="1"/>
    </xf>
    <xf numFmtId="0" fontId="9" fillId="14" borderId="30" xfId="0" applyFont="1" applyFill="1" applyBorder="1" applyAlignment="1">
      <alignment horizontal="left" vertical="center" wrapText="1"/>
    </xf>
    <xf numFmtId="0" fontId="9" fillId="14" borderId="31" xfId="0" applyFont="1" applyFill="1" applyBorder="1" applyAlignment="1">
      <alignment horizontal="left" vertical="center" wrapText="1"/>
    </xf>
    <xf numFmtId="0" fontId="9" fillId="14" borderId="32" xfId="0" applyFont="1" applyFill="1" applyBorder="1" applyAlignment="1">
      <alignment horizontal="left" vertical="center" wrapText="1"/>
    </xf>
    <xf numFmtId="0" fontId="9" fillId="14" borderId="29" xfId="0" applyFont="1" applyFill="1" applyBorder="1" applyAlignment="1">
      <alignment horizontal="left" vertical="center" wrapText="1"/>
    </xf>
    <xf numFmtId="0" fontId="9" fillId="14" borderId="34" xfId="0" applyFont="1" applyFill="1" applyBorder="1" applyAlignment="1">
      <alignment horizontal="left" vertical="center" wrapText="1"/>
    </xf>
    <xf numFmtId="0" fontId="1" fillId="9" borderId="21"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6" fillId="13" borderId="27" xfId="0" applyFont="1" applyFill="1" applyBorder="1" applyAlignment="1">
      <alignment horizontal="center"/>
    </xf>
    <xf numFmtId="0" fontId="6" fillId="13" borderId="3" xfId="0" applyFont="1" applyFill="1" applyBorder="1" applyAlignment="1">
      <alignment horizontal="center"/>
    </xf>
    <xf numFmtId="0" fontId="1" fillId="5" borderId="19"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6" fillId="0" borderId="0" xfId="0" applyFont="1" applyAlignment="1">
      <alignment horizontal="center"/>
    </xf>
    <xf numFmtId="0" fontId="6" fillId="13" borderId="25" xfId="0" applyFont="1" applyFill="1" applyBorder="1" applyAlignment="1">
      <alignment horizontal="left" vertical="center"/>
    </xf>
    <xf numFmtId="0" fontId="6" fillId="13" borderId="24" xfId="0" applyFont="1" applyFill="1" applyBorder="1" applyAlignment="1">
      <alignment horizontal="left" vertical="center"/>
    </xf>
    <xf numFmtId="0" fontId="6" fillId="13" borderId="25" xfId="0" applyFont="1" applyFill="1" applyBorder="1" applyAlignment="1">
      <alignment horizontal="center" vertical="center"/>
    </xf>
    <xf numFmtId="0" fontId="6" fillId="13" borderId="24" xfId="0" applyFont="1" applyFill="1" applyBorder="1" applyAlignment="1">
      <alignment horizontal="center" vertical="center"/>
    </xf>
    <xf numFmtId="0" fontId="11" fillId="19" borderId="21" xfId="0" applyFont="1" applyFill="1" applyBorder="1" applyAlignment="1">
      <alignment horizontal="right" vertical="center"/>
    </xf>
    <xf numFmtId="0" fontId="11" fillId="19" borderId="23" xfId="0" applyFont="1" applyFill="1" applyBorder="1" applyAlignment="1">
      <alignment horizontal="right" vertical="center"/>
    </xf>
    <xf numFmtId="0" fontId="11" fillId="15" borderId="21" xfId="0" applyFont="1" applyFill="1" applyBorder="1" applyAlignment="1">
      <alignment horizontal="right" vertical="center"/>
    </xf>
    <xf numFmtId="0" fontId="11" fillId="15" borderId="23" xfId="0" applyFont="1" applyFill="1" applyBorder="1" applyAlignment="1">
      <alignment horizontal="right" vertical="center"/>
    </xf>
    <xf numFmtId="0" fontId="8" fillId="16" borderId="15" xfId="0" applyFont="1" applyFill="1" applyBorder="1" applyAlignment="1">
      <alignment horizontal="center" wrapText="1"/>
    </xf>
    <xf numFmtId="0" fontId="8" fillId="16" borderId="16" xfId="0" applyFont="1" applyFill="1" applyBorder="1" applyAlignment="1">
      <alignment horizontal="center" wrapText="1"/>
    </xf>
    <xf numFmtId="0" fontId="8" fillId="16" borderId="17" xfId="0" applyFont="1" applyFill="1" applyBorder="1" applyAlignment="1">
      <alignment horizontal="center" wrapText="1"/>
    </xf>
  </cellXfs>
  <cellStyles count="1">
    <cellStyle name="Normal" xfId="0" builtinId="0"/>
  </cellStyles>
  <dxfs count="1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39994506668294322"/>
        </patternFill>
      </fill>
      <border>
        <left/>
        <right style="thin">
          <color auto="1"/>
        </right>
        <top style="thin">
          <color auto="1"/>
        </top>
        <bottom style="thin">
          <color auto="1"/>
        </bottom>
        <vertical/>
        <horizontal/>
      </border>
    </dxf>
    <dxf>
      <fill>
        <patternFill>
          <bgColor theme="9" tint="0.39994506668294322"/>
        </patternFill>
      </fill>
      <border>
        <left/>
        <right style="thin">
          <color auto="1"/>
        </right>
        <top style="thin">
          <color auto="1"/>
        </top>
        <bottom style="thin">
          <color auto="1"/>
        </bottom>
        <vertical/>
        <horizontal/>
      </border>
    </dxf>
    <dxf>
      <fill>
        <patternFill>
          <bgColor theme="9" tint="0.39994506668294322"/>
        </patternFill>
      </fill>
      <border>
        <left/>
        <right style="thin">
          <color auto="1"/>
        </right>
        <top style="thin">
          <color auto="1"/>
        </top>
        <bottom style="thin">
          <color auto="1"/>
        </bottom>
        <vertical/>
        <horizontal/>
      </border>
    </dxf>
    <dxf>
      <fill>
        <patternFill>
          <bgColor theme="9" tint="0.39994506668294322"/>
        </patternFill>
      </fill>
      <border>
        <left style="thin">
          <color auto="1"/>
        </left>
        <right/>
        <top style="thin">
          <color auto="1"/>
        </top>
        <bottom style="thin">
          <color auto="1"/>
        </bottom>
        <vertical/>
        <horizontal/>
      </border>
    </dxf>
    <dxf>
      <fill>
        <patternFill>
          <bgColor theme="9" tint="0.39994506668294322"/>
        </patternFill>
      </fill>
      <border>
        <left style="thin">
          <color auto="1"/>
        </left>
        <right/>
        <top style="thin">
          <color auto="1"/>
        </top>
        <bottom style="thin">
          <color auto="1"/>
        </bottom>
        <vertical/>
        <horizontal/>
      </border>
    </dxf>
    <dxf>
      <fill>
        <patternFill>
          <bgColor theme="9" tint="0.39994506668294322"/>
        </patternFill>
      </fill>
      <border>
        <left style="thin">
          <color auto="1"/>
        </left>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D966"/>
      <color rgb="FF3857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535517</xdr:colOff>
      <xdr:row>6</xdr:row>
      <xdr:rowOff>120650</xdr:rowOff>
    </xdr:from>
    <xdr:to>
      <xdr:col>2</xdr:col>
      <xdr:colOff>234951</xdr:colOff>
      <xdr:row>17</xdr:row>
      <xdr:rowOff>86783</xdr:rowOff>
    </xdr:to>
    <xdr:pic>
      <xdr:nvPicPr>
        <xdr:cNvPr id="2" name="Image 1" descr="CFDT Sécurité Sociale">
          <a:extLst>
            <a:ext uri="{FF2B5EF4-FFF2-40B4-BE49-F238E27FC236}">
              <a16:creationId xmlns:a16="http://schemas.microsoft.com/office/drawing/2014/main" id="{A732BE8C-CC3B-8153-A69B-840CE5624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184" y="1739900"/>
          <a:ext cx="2133600" cy="2129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81DAE-7DA3-404F-A91F-734388508C9A}">
  <dimension ref="A1:M64"/>
  <sheetViews>
    <sheetView showGridLines="0" topLeftCell="A3" zoomScale="85" zoomScaleNormal="85" workbookViewId="0">
      <selection activeCell="C30" sqref="C30"/>
    </sheetView>
  </sheetViews>
  <sheetFormatPr baseColWidth="10" defaultColWidth="11.44140625" defaultRowHeight="14.4" x14ac:dyDescent="0.3"/>
  <cols>
    <col min="1" max="1" width="4.77734375" customWidth="1"/>
    <col min="2" max="2" width="34.77734375" customWidth="1"/>
    <col min="3" max="3" width="14.21875" customWidth="1"/>
    <col min="4" max="4" width="7" customWidth="1"/>
    <col min="5" max="5" width="14.21875" customWidth="1"/>
    <col min="6" max="6" width="74.21875" customWidth="1"/>
    <col min="7" max="7" width="14.77734375" customWidth="1"/>
    <col min="8" max="8" width="8.77734375" customWidth="1"/>
    <col min="9" max="9" width="7.21875" customWidth="1"/>
    <col min="10" max="10" width="24" customWidth="1"/>
    <col min="11" max="11" width="11.5546875" customWidth="1"/>
    <col min="12" max="12" width="35" customWidth="1"/>
    <col min="13" max="13" width="18.77734375" customWidth="1"/>
  </cols>
  <sheetData>
    <row r="1" spans="1:13" s="16" customFormat="1" ht="12.75" customHeight="1" thickBot="1" x14ac:dyDescent="0.35">
      <c r="G1" s="17"/>
    </row>
    <row r="2" spans="1:13" ht="42.75" customHeight="1" thickBot="1" x14ac:dyDescent="0.35">
      <c r="A2" s="15"/>
      <c r="B2" s="122" t="s">
        <v>14</v>
      </c>
      <c r="C2" s="123"/>
      <c r="D2" s="123"/>
      <c r="E2" s="123"/>
      <c r="F2" s="123"/>
      <c r="G2" s="123"/>
      <c r="H2" s="123"/>
      <c r="I2" s="123"/>
      <c r="J2" s="123"/>
      <c r="K2" s="123"/>
      <c r="L2" s="123"/>
      <c r="M2" s="124"/>
    </row>
    <row r="3" spans="1:13" ht="30" customHeight="1" thickBot="1" x14ac:dyDescent="0.35">
      <c r="F3" s="1"/>
    </row>
    <row r="4" spans="1:13" ht="14.25" customHeight="1" x14ac:dyDescent="0.3">
      <c r="E4" s="129" t="s">
        <v>0</v>
      </c>
      <c r="F4" s="22" t="s">
        <v>1</v>
      </c>
      <c r="G4" s="23" cm="1">
        <f t="array" ref="G4">SUMPRODUCT((C26={1;2;3;4;"5A";"5B";6;7;8;9;"10A";"10B";"11A";"11B";12;"IA";"IB";"IIA";"IIB";"III";"IVA";"IVB";"VA";"VB";"VI";"VII";"VIII";"IXA";"IXB";"X";"1E";"2E";"3E";"4E";"5E";"6E";"7E";"8E";"9E";"10E";"11E";"12E";"(VIDE)"})*{190;198;215;240;260;285;315;360;400;430;570;595;620;670;700;215;240;260;260;291;323;338;352;382;397;458;570;618;668;700;190;198;215;240;285;300;345;385;410;605;690;725;0})</f>
        <v>0</v>
      </c>
    </row>
    <row r="5" spans="1:13" ht="14.25" customHeight="1" x14ac:dyDescent="0.3">
      <c r="E5" s="130"/>
      <c r="F5" s="18" t="s">
        <v>10</v>
      </c>
      <c r="G5" s="19" cm="1">
        <f t="array" ref="G5">SUMPRODUCT((C26={1;2;3;4;"5A";"5B";6;7;8;9;"10A";"10B";"11A";"11B";12;"IA";"IB";"IIA";"IIB";"III";"IVA";"IVB";"VA";"VB";"VI";"VII";"VIII";"IXA";"IXB";"X";"1E";"2E";"3E";"4E";"5E";"6E";"7E";"8E";"9E";"10E";"11E";"12E";"(VIDE)"})*{3.38;3.4;3.65;4.03;4.32;4.74;5.2;5.94;6.6;7.1;9.41;9.82;10.23;11.06;11.55;3.65;4.03;4.32;4.32;4.8;5.33;5.58;5.81;6.3;6.55;7.56;9.41;10.2;11.02;11.55;3.39;3.4;3.65;4.03;4.7;4.95;5.69;6.35;6.77;9.98;11.39;11.96;0})</f>
        <v>0</v>
      </c>
    </row>
    <row r="6" spans="1:13" x14ac:dyDescent="0.3">
      <c r="E6" s="130"/>
      <c r="F6" s="20" t="s">
        <v>2</v>
      </c>
      <c r="G6" s="21">
        <f>C27</f>
        <v>0</v>
      </c>
    </row>
    <row r="7" spans="1:13" x14ac:dyDescent="0.3">
      <c r="E7" s="130"/>
      <c r="F7" s="2" t="s">
        <v>11</v>
      </c>
      <c r="G7" s="3">
        <f>G4+G5+G6</f>
        <v>0</v>
      </c>
      <c r="I7" s="135" t="s">
        <v>25</v>
      </c>
      <c r="J7" s="136"/>
    </row>
    <row r="8" spans="1:13" x14ac:dyDescent="0.3">
      <c r="E8" s="130"/>
      <c r="F8" s="4" t="s">
        <v>3</v>
      </c>
      <c r="G8" s="5">
        <f>C28</f>
        <v>0</v>
      </c>
      <c r="I8" s="57" cm="1">
        <f t="array" ref="I8">SUMPRODUCT((C26={1;2;3;4;"5A";"5B ";6;7;8;9;"10A";"10B";"11A";"11B";12;"IA";"IB";"IIA";"IIB";"III";"IVA";"IVB";"VA";"VB";"VI";"VII";"VIII";"IXA";"IXB";"X";"1E";"2E";"3E";"4E";"5E";"6E";"7E";"8E";"9E";"10E";"11E";"12E";"(VIDE)"})*{7;7;7;7;12;12;12;12;15;15;15;15;15;15;15;7;7;7;7;7;7;7;12;12;12;15;15;15;15;15;7;7;7;7;12;12;12;15;15;15;15;15;0})</f>
        <v>0</v>
      </c>
      <c r="J8" s="58" t="s">
        <v>23</v>
      </c>
    </row>
    <row r="9" spans="1:13" x14ac:dyDescent="0.3">
      <c r="E9" s="130"/>
      <c r="F9" s="37" t="s">
        <v>4</v>
      </c>
      <c r="G9" s="14">
        <f>G7+G8</f>
        <v>0</v>
      </c>
    </row>
    <row r="10" spans="1:13" ht="14.55" customHeight="1" thickBot="1" x14ac:dyDescent="0.35">
      <c r="E10" s="131"/>
      <c r="F10" s="37" t="s">
        <v>30</v>
      </c>
      <c r="G10" s="38">
        <f>IF(C30="Non",0,IF(C30=4%,(ROUNDUP(G4*0.04*7.60939,2)),IF(C30=5%,(ROUNDUP(G4*0.05*7.60939,2)),IF(C30=6%,(ROUNDUP(G4*0.06*7.60939,2)),IF(C30=9%,(ROUNDUP(G4*0.09*7.60939,2)),IF(C30=10%,(ROUNDUP(G4*0.1*7.60939,2)),IF(C30=11%,(ROUNDUP(G4*0.11*7.60939,2)),IF(C30=15%,(ROUNDUP(G4*0.15*7.60939,2)),"Non concerné"))))))))</f>
        <v>0</v>
      </c>
    </row>
    <row r="11" spans="1:13" ht="29.1" customHeight="1" thickBot="1" x14ac:dyDescent="0.35"/>
    <row r="12" spans="1:13" ht="14.1" customHeight="1" x14ac:dyDescent="0.3">
      <c r="E12" s="129" t="s">
        <v>16</v>
      </c>
      <c r="F12" s="42" t="s">
        <v>17</v>
      </c>
      <c r="G12" s="24" cm="1">
        <f t="array" ref="G12">SUMPRODUCT((C29={1;2;3;"4A";"4B";"5A";"5B";"5C";6;7;8;9;"10A";"10B";"11A";"11B";12;"IA";"IB";"IIA";"IIB";"III";"IVA";"IVB";"VA";"VB";"VI";"VII";"VIII";"IXA";"IXB";"X";"1E";"2E";"3EA";"3EB";"4E";"5E";"6EA";"6EB";"6EC";"7E";"8E";"9E";"10E";"11E";"12E";"(VIDE)"})*{238;242;252;264;277;290;305;320;345;380;420;460;610;635;655;700;735;252;264;277;290;305;355;370;385;403;420;490;610;655;700;735;238;242;252;257;264;305;320;345;360;375;410;425;625;715;750;0})</f>
        <v>0</v>
      </c>
    </row>
    <row r="13" spans="1:13" x14ac:dyDescent="0.3">
      <c r="E13" s="130"/>
      <c r="F13" s="20" t="s">
        <v>12</v>
      </c>
      <c r="G13" s="21">
        <f>IF((G12-G7)&gt;3,0,IF((G12-G7)&lt;0,(ROUNDUP(G7-G12,0)+3),IF(AND((G12-G7)&lt;3,(G12-G7)&gt;0,C29&lt;&gt;"(Vide)"),(3+(ROUNDUP(G5,0)-G5-(G12-G7))),0)))</f>
        <v>0</v>
      </c>
    </row>
    <row r="14" spans="1:13" ht="13.95" customHeight="1" x14ac:dyDescent="0.3">
      <c r="E14" s="130"/>
      <c r="F14" s="43" t="s">
        <v>18</v>
      </c>
      <c r="G14" s="26">
        <f>ROUNDUP(SUM(G12:G13),0)</f>
        <v>0</v>
      </c>
    </row>
    <row r="15" spans="1:13" x14ac:dyDescent="0.3">
      <c r="E15" s="130"/>
      <c r="F15" s="4" t="s">
        <v>3</v>
      </c>
      <c r="G15" s="5">
        <f>G8</f>
        <v>0</v>
      </c>
    </row>
    <row r="16" spans="1:13" ht="15" customHeight="1" x14ac:dyDescent="0.3">
      <c r="E16" s="130"/>
      <c r="F16" s="37" t="s">
        <v>8</v>
      </c>
      <c r="G16" s="14">
        <f>SUM(G14:G15)</f>
        <v>0</v>
      </c>
      <c r="H16" s="32" t="str">
        <f>IF(C29="1E","---&gt;",IF(C29="2E","---&gt;",IF(C29="3EA","---&gt;",IF(C29="3EB","---&gt;",IF(C29="4E","---&gt;",IF(C29="5E","---&gt;",IF(C29="6EA","---&gt;",IF(C29="6EB","---&gt;",IF(C29="6EC","---&gt;",IF(C29="7E","---&gt;",IF(C29="8E","---&gt;",IF(C29="9E","---&gt;",IF(C29="10E","---&gt;",IF(C29="11E","---&gt;",IF(C29="12E","---&gt;","")))))))))))))))</f>
        <v/>
      </c>
      <c r="I16" s="132" t="str">
        <f>IF(H16="---&gt;","Ne pas oublier d'ajouter le complément Ségur qui sera intégré en points dès le 1er janvier 2026","")</f>
        <v/>
      </c>
      <c r="J16" s="132"/>
      <c r="K16" s="132"/>
      <c r="L16" s="132"/>
    </row>
    <row r="17" spans="2:13" x14ac:dyDescent="0.3">
      <c r="E17" s="130"/>
      <c r="F17" s="60" t="s">
        <v>9</v>
      </c>
      <c r="G17" s="61">
        <f>G16-G9</f>
        <v>0</v>
      </c>
    </row>
    <row r="18" spans="2:13" x14ac:dyDescent="0.3">
      <c r="E18" s="130"/>
      <c r="F18" s="60" t="s">
        <v>26</v>
      </c>
      <c r="G18" s="62">
        <f>G17*7.60939</f>
        <v>0</v>
      </c>
      <c r="I18" s="133" t="s">
        <v>24</v>
      </c>
      <c r="J18" s="134"/>
      <c r="K18" s="55"/>
    </row>
    <row r="19" spans="2:13" x14ac:dyDescent="0.3">
      <c r="E19" s="130"/>
      <c r="F19" s="60" t="s">
        <v>27</v>
      </c>
      <c r="G19" s="63">
        <f>G18*14</f>
        <v>0</v>
      </c>
      <c r="I19" s="57" cm="1">
        <f t="array" ref="I19">SUMPRODUCT((C29={1;2;3;"4A";"4B";"5A";"5B";"5C";6;7;8;9;"10A";"10B";"11A";"11B";12;"IA";"IB";"IIA";"IIB";"III";"IVA";"IVB";"VA";"VB";"VI";"VII";"VIII";"IXA";"IXB";"X";"1E";"2E";"3EA";"3EB";"4E";"5E";"6EA";"6EB";"6EC";"7E";"8E";"9E";"10E";"11E";"12E";"(VIDE)"})*{8;8;8;8;8;13;13;13;13;13;16;16;16;16;16;16;16;8;8;8;8;8;13;13;13;13;13;16;16;16;16;16;8;8;8;8;8;13;13;13;13;13;16;16;16;16;16;0})</f>
        <v>0</v>
      </c>
      <c r="J19" s="58" t="s">
        <v>23</v>
      </c>
    </row>
    <row r="20" spans="2:13" x14ac:dyDescent="0.3">
      <c r="E20" s="130"/>
      <c r="F20" s="64" t="s">
        <v>35</v>
      </c>
      <c r="G20" s="28">
        <f>IF(C30="Non",0,IF(C30=4%,(ROUNDUP(G12*0.04*7.60939,2)),IF(C30=5%,(ROUNDUP(G12*0.05*7.60939,2)),IF(C30=6%,(ROUNDUP(G12*0.06*7.60939,2)),IF(C30=9%,(ROUNDUP(G12*0.09*7.60939,2)),IF(C30=10%,(ROUNDUP(G12*0.1*7.60939,2)),IF(C30=11%,(ROUNDUP(G12*0.11*7.60939,2)),IF(C30=15%,(ROUNDUP(G12*0.15*7.60939,2)),"Non concerné"))))))))</f>
        <v>0</v>
      </c>
      <c r="M20" s="33"/>
    </row>
    <row r="21" spans="2:13" x14ac:dyDescent="0.3">
      <c r="E21" s="130"/>
      <c r="F21" s="64" t="s">
        <v>31</v>
      </c>
      <c r="G21" s="28">
        <f>IF(G20&lt;&gt;0,G20-G10,0)</f>
        <v>0</v>
      </c>
      <c r="M21" s="33"/>
    </row>
    <row r="22" spans="2:13" x14ac:dyDescent="0.3">
      <c r="E22" s="130"/>
      <c r="F22" s="44" t="s">
        <v>32</v>
      </c>
      <c r="G22" s="39">
        <f>IF(G20&lt;&gt;0,G21*12,0)</f>
        <v>0</v>
      </c>
      <c r="I22" s="125" t="str">
        <f>IF($C$29=1,"Statut non cadre",IF($C$29=2,"Statut non cadre",IF($C$29=3,"Statut non cadre",IF($C$29="4A","Statut non cadre",IF($C$29="4B","Statut non cadre",IF($C$29="IA","Statut non cadre",IF($C$29="IB","Statut non cadre",IF($C$29="IIA","Statut non cadre",IF($C$29="IIB","Statut non cadre",IF($C$29="III","Statut non cadre",IF($C$29="1E","Statut non cadre",IF($C$29="2E","Statut non cadre",IF($C$29="3EA","Statut non cadre",IF($C$29="3EB","Statut non cadre",IF($C$29="4E","Statut non cadre",IF($C$29="(Vide)","Non concerné","Statut cadre"))))))))))))))))</f>
        <v>Non concerné</v>
      </c>
      <c r="J22" s="126"/>
      <c r="K22" s="32" t="str">
        <f>IF($I$22="Statut cadre","---&gt;","")</f>
        <v/>
      </c>
      <c r="L22" s="31" t="str">
        <f>IF($I$22="Statut cadre","Montant de la cotisation APEC :","")</f>
        <v/>
      </c>
      <c r="M22" s="33" t="str">
        <f>IF($L$22="Montant de la cotisation APEC :",(G16*7.60939*0.024/100),"")</f>
        <v/>
      </c>
    </row>
    <row r="23" spans="2:13" x14ac:dyDescent="0.3">
      <c r="E23" s="130"/>
      <c r="F23" s="40" t="s">
        <v>33</v>
      </c>
      <c r="G23" s="41">
        <f>IF(G20&lt;&gt;"Non concerné",G18+G21,G18)</f>
        <v>0</v>
      </c>
      <c r="I23" s="31"/>
      <c r="J23" s="31"/>
      <c r="K23" s="32"/>
      <c r="L23" s="31"/>
      <c r="M23" s="33"/>
    </row>
    <row r="24" spans="2:13" ht="15" thickBot="1" x14ac:dyDescent="0.35">
      <c r="E24" s="131"/>
      <c r="F24" s="65" t="s">
        <v>34</v>
      </c>
      <c r="G24" s="66">
        <f>IF(G20&lt;&gt;"Non concerné",G19+G22,G19)</f>
        <v>0</v>
      </c>
      <c r="I24" s="31"/>
      <c r="J24" s="31"/>
      <c r="K24" s="32"/>
      <c r="L24" s="31"/>
      <c r="M24" s="33"/>
    </row>
    <row r="25" spans="2:13" ht="31.05" customHeight="1" thickTop="1" thickBot="1" x14ac:dyDescent="0.35">
      <c r="B25" s="127" t="s">
        <v>13</v>
      </c>
      <c r="C25" s="128"/>
    </row>
    <row r="26" spans="2:13" ht="15" thickTop="1" x14ac:dyDescent="0.3">
      <c r="B26" s="6" t="s">
        <v>5</v>
      </c>
      <c r="C26" s="7" t="s">
        <v>95</v>
      </c>
    </row>
    <row r="27" spans="2:13" x14ac:dyDescent="0.3">
      <c r="B27" s="8" t="s">
        <v>6</v>
      </c>
      <c r="C27" s="9">
        <v>0</v>
      </c>
    </row>
    <row r="28" spans="2:13" x14ac:dyDescent="0.3">
      <c r="B28" s="8" t="s">
        <v>7</v>
      </c>
      <c r="C28" s="9">
        <v>0</v>
      </c>
    </row>
    <row r="29" spans="2:13" ht="15" thickBot="1" x14ac:dyDescent="0.35">
      <c r="B29" s="34" t="s">
        <v>15</v>
      </c>
      <c r="C29" s="35" t="s">
        <v>95</v>
      </c>
    </row>
    <row r="30" spans="2:13" ht="15" customHeight="1" thickBot="1" x14ac:dyDescent="0.35">
      <c r="B30" s="36" t="s">
        <v>36</v>
      </c>
      <c r="C30" s="59" t="s">
        <v>44</v>
      </c>
      <c r="E30" s="129" t="s">
        <v>21</v>
      </c>
      <c r="F30" s="52" t="s">
        <v>19</v>
      </c>
      <c r="G30" s="30" t="str">
        <f>IF($C$29=1,2,IF($C$29=2,3,IF($C$29=3,"4A",IF($C$29="4A","4B",IF($C$29="4B","5A",IF($C$29="5A","5B",IF($C$29="5B","5C",IF($C$29="5C",6,IF($C$29=6,7,IF($C$29=7,8,IF($C$29=8,9,IF($C$29="IA","IB",IF($C$29="IB","IIA",IF($C$29="IIA","IIB",IF($C$29="IIB","III",IF($C$29="III","IVA",IF($C$29="IVA","IVB",IF($C$29="IVB","VA",IF($C$29="VA","VB",IF($C$29="VB","VI",IF($C$29="VI","VII",IF($C$29="VII","VIII",IF($C$29="VIII","IXA",IF($C$29="IXA","IXB",IF($C$29="IXB","X","Non concerné")))))))))))))))))))))))))</f>
        <v>Non concerné</v>
      </c>
    </row>
    <row r="31" spans="2:13" x14ac:dyDescent="0.3">
      <c r="E31" s="130"/>
      <c r="F31" s="53" t="s">
        <v>17</v>
      </c>
      <c r="G31" s="19">
        <f>IF($G$30=2,242,IF($G$30=3,252,IF($G$30="4A",264,IF($G$30="4B",277,IF($G$30="5A",290,IF($G$30="5B",305,IF($G$30="5C",320,IF($G$30=6,345,IF($G$30=7,380,IF($G$30=8,410,IF($G$30=9,460,IF($G$30="IB",264,IF($G$30="IIA",277,IF($G$30="IIB",290,IF($G$30="III",305,IF($G$30="IVA",355,IF($G$30="IVB",370,IF($G$30="VA",385,IF($G$30="VB",403,IF($G$30="VI",420,IF($G$30="VII",490,IF($G$30="VIII",610,IF($G$30="IXA",655,IF($G$30="IXB",700,IF($G$30="X",735,0)))))))))))))))))))))))))</f>
        <v>0</v>
      </c>
    </row>
    <row r="32" spans="2:13" ht="14.55" customHeight="1" x14ac:dyDescent="0.3">
      <c r="E32" s="130"/>
      <c r="F32" s="20" t="s">
        <v>2</v>
      </c>
      <c r="G32" s="21">
        <f>IF(AND(G16*1.05&gt;G31+G34,G30&lt;&gt;"Non concerné"),ROUNDUP(G16*1.05-G31-G34,0),IF(AND(G16*1.05&lt;G31+G34,G30&lt;&gt;"Non concerné"),0,0))</f>
        <v>0</v>
      </c>
    </row>
    <row r="33" spans="5:13" x14ac:dyDescent="0.3">
      <c r="E33" s="130"/>
      <c r="F33" s="54" t="s">
        <v>18</v>
      </c>
      <c r="G33" s="11">
        <f>ROUNDUP(SUM(G31:G32),0)</f>
        <v>0</v>
      </c>
    </row>
    <row r="34" spans="5:13" x14ac:dyDescent="0.3">
      <c r="E34" s="130"/>
      <c r="F34" s="4" t="s">
        <v>3</v>
      </c>
      <c r="G34" s="5">
        <f>IF(G30&lt;&gt;"Non concerné",G15,0)</f>
        <v>0</v>
      </c>
    </row>
    <row r="35" spans="5:13" x14ac:dyDescent="0.3">
      <c r="E35" s="130"/>
      <c r="F35" s="37" t="s">
        <v>8</v>
      </c>
      <c r="G35" s="14">
        <f>SUM(G33:G34)</f>
        <v>0</v>
      </c>
    </row>
    <row r="36" spans="5:13" x14ac:dyDescent="0.3">
      <c r="E36" s="130"/>
      <c r="F36" s="67" t="s">
        <v>20</v>
      </c>
      <c r="G36" s="68">
        <f>IF(G30&lt;&gt;"Non concerné",G35-G16,0)</f>
        <v>0</v>
      </c>
    </row>
    <row r="37" spans="5:13" x14ac:dyDescent="0.3">
      <c r="E37" s="130"/>
      <c r="F37" s="67" t="s">
        <v>28</v>
      </c>
      <c r="G37" s="62">
        <f>G36*7.60939</f>
        <v>0</v>
      </c>
      <c r="I37" s="133" t="s">
        <v>24</v>
      </c>
      <c r="J37" s="134"/>
      <c r="K37" s="55"/>
    </row>
    <row r="38" spans="5:13" x14ac:dyDescent="0.3">
      <c r="E38" s="130"/>
      <c r="F38" s="67" t="s">
        <v>29</v>
      </c>
      <c r="G38" s="63">
        <f>G37*14</f>
        <v>0</v>
      </c>
      <c r="I38" s="57" cm="1">
        <f t="array" ref="I38">SUMPRODUCT((G30={1;2;3;"4A";"4B";"5A";"5B";"5C";6;7;8;9;"10A";"10B";"11A";"11B";12;"IA";"IB";"IIA";"IIB";"III";"IVA";"IVB";"VA";"VB";"VI";"VII";"VIII";"IXA";"IXB";"X";"1E";"2E";"3EA";"3EB";"4E";"5E";"6EA";"6EB";"6EC";"7E";"8E";"9E";"10E";"11E";"12E";"(VIDE)"})*{8;8;8;8;8;13;13;13;13;13;16;16;16;16;16;16;16;8;8;8;8;8;13;13;13;13;13;16;16;16;16;16;8;8;8;8;8;13;13;13;13;13;16;16;16;16;16;0})</f>
        <v>0</v>
      </c>
      <c r="J38" s="58" t="s">
        <v>23</v>
      </c>
    </row>
    <row r="39" spans="5:13" x14ac:dyDescent="0.3">
      <c r="E39" s="130"/>
      <c r="F39" s="64" t="s">
        <v>35</v>
      </c>
      <c r="G39" s="28">
        <f>IF(C30="Non",0,IF(C30=4%,(ROUNDUP(G31*0.04*7.60939,2)),IF(C30=5%,(ROUNDUP(G31*0.05*7.60939,2)),IF(C30=6%,(ROUNDUP(G31*0.06*7.60939,2)),IF(C30=9%,(ROUNDUP(G31*0.09*7.60939,2)),IF(C30=10%,(ROUNDUP(G31*0.1*7.60939,2)),IF(C30=11%,(ROUNDUP(G31*0.11*7.60939,2)),IF(C30=15%,(ROUNDUP(G31*0.15*7.60939,2)),"Non concerné"))))))))</f>
        <v>0</v>
      </c>
      <c r="L39" s="31"/>
      <c r="M39" s="33"/>
    </row>
    <row r="40" spans="5:13" x14ac:dyDescent="0.3">
      <c r="E40" s="130"/>
      <c r="F40" s="64" t="s">
        <v>38</v>
      </c>
      <c r="G40" s="28">
        <f>IF(G39&lt;&gt;0,G39-G20,0)</f>
        <v>0</v>
      </c>
      <c r="M40" s="33"/>
    </row>
    <row r="41" spans="5:13" x14ac:dyDescent="0.3">
      <c r="E41" s="130"/>
      <c r="F41" s="64" t="s">
        <v>37</v>
      </c>
      <c r="G41" s="28">
        <f>IF(G39&lt;&gt;0,G40*12,0)</f>
        <v>0</v>
      </c>
      <c r="I41" s="125" t="str">
        <f>IF($G$30=1,"Statut non cadre",IF($G$30=2,"Statut non cadre",IF($G$30=3,"Statut non cadre",IF($G$30="4A","Statut non cadre",IF(G$30="4B","Statut non cadre",IF(G$30="IA","Statut non cadre",IF(G$30="IB","Statut non cadre",IF(G$30="IIA","Statut non cadre",IF(G$30="IIB","Statut non cadre",IF(G$30="III","Statut non cadre",IF(G$30="1E","Non concerné",IF(G$30="2E","Non concerné",IF(G$30="3EA","Non concerné",IF(G$30="3EB","Non concerné",IF(G$30="4E","Non concerné",IF(G$30="5E","Non concerné",IF(G$30="6EA","Non concerné",IF(G$30="6EB","Non concerné",IF(G$30="6EC","Non concerné",IF(G$30="7E","Non concerné",IF(G$30="8E","Non concerné",IF(G$30="9E","Non concerné",IF(G$30="10E","Non concerné",IF(G$30="10E","Non concerné",IF(G$30="11E","Non concerné",IF(G$30="12E","Non concerné",IF(G$30="Non concerné","Non concerné","Statut cadre")))))))))))))))))))))))))))</f>
        <v>Non concerné</v>
      </c>
      <c r="J41" s="126"/>
      <c r="K41" s="32" t="str">
        <f>IF($I$41="Statut cadre","---&gt;","")</f>
        <v/>
      </c>
      <c r="L41" s="31" t="str">
        <f>IF($I$41="Statut cadre","Montant de la cotisation APEC :","")</f>
        <v/>
      </c>
      <c r="M41" s="33" t="str">
        <f>IF($L$41="Montant de la cotisation APEC :",(G35*7.60939*0.024/100),"")</f>
        <v/>
      </c>
    </row>
    <row r="42" spans="5:13" x14ac:dyDescent="0.3">
      <c r="E42" s="130"/>
      <c r="F42" s="45" t="s">
        <v>39</v>
      </c>
      <c r="G42" s="41">
        <f>IF(C30&lt;&gt;"Non",G37+G40,G37)</f>
        <v>0</v>
      </c>
      <c r="I42" s="31"/>
      <c r="J42" s="31"/>
      <c r="K42" s="32"/>
      <c r="L42" s="31"/>
      <c r="M42" s="33"/>
    </row>
    <row r="43" spans="5:13" x14ac:dyDescent="0.3">
      <c r="E43" s="130"/>
      <c r="F43" s="46" t="s">
        <v>40</v>
      </c>
      <c r="G43" s="47">
        <f>IF(C30&lt;&gt;"Non",G38+G41,G38)</f>
        <v>0</v>
      </c>
      <c r="I43" s="31"/>
      <c r="J43" s="31"/>
      <c r="K43" s="32"/>
      <c r="L43" s="31"/>
      <c r="M43" s="33"/>
    </row>
    <row r="44" spans="5:13" x14ac:dyDescent="0.3">
      <c r="E44" s="130"/>
      <c r="F44" s="48" t="s">
        <v>42</v>
      </c>
      <c r="G44" s="49">
        <f>IF(G30&lt;&gt;"Non concerné",G23+G42,0)</f>
        <v>0</v>
      </c>
      <c r="I44" s="31"/>
      <c r="J44" s="31"/>
      <c r="K44" s="32"/>
      <c r="L44" s="31"/>
      <c r="M44" s="33"/>
    </row>
    <row r="45" spans="5:13" ht="15" thickBot="1" x14ac:dyDescent="0.35">
      <c r="E45" s="131"/>
      <c r="F45" s="50" t="s">
        <v>43</v>
      </c>
      <c r="G45" s="51">
        <f>IF(G30&lt;&gt;"Non concerné",G24+G43,0)</f>
        <v>0</v>
      </c>
      <c r="I45" s="31"/>
      <c r="J45" s="31"/>
      <c r="K45" s="32"/>
      <c r="L45" s="31"/>
      <c r="M45" s="33"/>
    </row>
    <row r="46" spans="5:13" x14ac:dyDescent="0.3">
      <c r="I46" s="31"/>
      <c r="J46" s="31"/>
      <c r="K46" s="32"/>
      <c r="L46" s="31"/>
      <c r="M46" s="33"/>
    </row>
    <row r="47" spans="5:13" ht="31.2" x14ac:dyDescent="0.6">
      <c r="F47" s="56" t="s">
        <v>41</v>
      </c>
      <c r="I47" s="31"/>
      <c r="J47" s="31"/>
      <c r="K47" s="32"/>
      <c r="L47" s="31"/>
      <c r="M47" s="33"/>
    </row>
    <row r="48" spans="5:13" ht="15" thickBot="1" x14ac:dyDescent="0.35"/>
    <row r="49" spans="5:13" ht="14.55" customHeight="1" x14ac:dyDescent="0.3">
      <c r="E49" s="129" t="s">
        <v>22</v>
      </c>
      <c r="F49" s="29" t="s">
        <v>19</v>
      </c>
      <c r="G49" s="30" t="str">
        <f>IF($G$30=1,2,IF($G$30=2,3,IF($G$30=3,"4A",IF($G$30="4A","4B",IF($G$30="4B","5A",IF($G$30="5A","5B",IF($G$30="5B","5C",IF($G$30="5C",6,IF($G$30=6,7,IF($G$30=7,8,IF($G$30=8,9,IF($G$30="IA","IB",IF($G$30="IB","IIA",IF($G$30="IIA","IIB",IF($G$30="IIB","III",IF($G$30="III","IVA",IF($G$30="IVA","IVB",IF($G$30="IVB","VA",IF($G$30="VA","VB",IF($G$30="VB","VI",IF($G$30="VI","VII",IF($G$30="VII","VIII",IF($G$30="VIII","IXA",IF($G$30="IXA","IXB",IF($G$30="IXB","X","Non concerné")))))))))))))))))))))))))</f>
        <v>Non concerné</v>
      </c>
    </row>
    <row r="50" spans="5:13" x14ac:dyDescent="0.3">
      <c r="E50" s="130"/>
      <c r="F50" s="27" t="s">
        <v>17</v>
      </c>
      <c r="G50" s="19">
        <f>IF($G$49=2,242,IF($G$49=3,252,IF($G$49="4A",264,IF($G$49="4B",277,IF($G$49="5A",290,IF($G$49="5B",305,IF($G$49="5C",320,IF($G$49=6,345,IF($G$49=7,380,IF($G$49=8,410,IF($G$49=9,460,IF($G$49="IB",264,IF($G$49="IIA",277,IF($G$49="IIB",290,IF($G$49="III",305,IF($G$49="IVA",355,IF($G$49="IVB",370,IF($G$49="VA",385,IF($G$49="VB",403,IF($G$49="VI",420,IF($G$49="VII",490,IF($G$49="VIII",610,IF($G$49="IXA",655,IF($G$49="IXB",700,IF($G$49="X",735,0)))))))))))))))))))))))))</f>
        <v>0</v>
      </c>
    </row>
    <row r="51" spans="5:13" x14ac:dyDescent="0.3">
      <c r="E51" s="130"/>
      <c r="F51" s="25" t="s">
        <v>2</v>
      </c>
      <c r="G51" s="21">
        <f>IF(AND(G16*1.05&gt;G50+G53,G49&lt;&gt;"Non concerné"),ROUNDUP(G16*1.05-G50-G53,0),IF(AND(G16*1.05&lt;G50+G53,G49&lt;&gt;"Non concerné"),0,0))</f>
        <v>0</v>
      </c>
    </row>
    <row r="52" spans="5:13" x14ac:dyDescent="0.3">
      <c r="E52" s="130"/>
      <c r="F52" s="10" t="s">
        <v>18</v>
      </c>
      <c r="G52" s="11">
        <f>ROUNDUP(SUM(G50:G51),0)</f>
        <v>0</v>
      </c>
    </row>
    <row r="53" spans="5:13" x14ac:dyDescent="0.3">
      <c r="E53" s="130"/>
      <c r="F53" s="12" t="s">
        <v>3</v>
      </c>
      <c r="G53" s="5">
        <f>IF(G49&lt;&gt;"Non concerné",G15,0)</f>
        <v>0</v>
      </c>
    </row>
    <row r="54" spans="5:13" x14ac:dyDescent="0.3">
      <c r="E54" s="130"/>
      <c r="F54" s="13" t="s">
        <v>8</v>
      </c>
      <c r="G54" s="14">
        <f>SUM(G52:G53)</f>
        <v>0</v>
      </c>
    </row>
    <row r="55" spans="5:13" x14ac:dyDescent="0.3">
      <c r="E55" s="130"/>
      <c r="F55" s="69" t="s">
        <v>20</v>
      </c>
      <c r="G55" s="68">
        <f>IF(G49&lt;&gt;"Non concerné",G54-G16,0)</f>
        <v>0</v>
      </c>
    </row>
    <row r="56" spans="5:13" x14ac:dyDescent="0.3">
      <c r="E56" s="130"/>
      <c r="F56" s="69" t="s">
        <v>28</v>
      </c>
      <c r="G56" s="62">
        <f>G55*7.60939</f>
        <v>0</v>
      </c>
      <c r="I56" s="133" t="s">
        <v>24</v>
      </c>
      <c r="J56" s="134"/>
      <c r="K56" s="55"/>
    </row>
    <row r="57" spans="5:13" x14ac:dyDescent="0.3">
      <c r="E57" s="130"/>
      <c r="F57" s="69" t="s">
        <v>29</v>
      </c>
      <c r="G57" s="63">
        <f>G56*14</f>
        <v>0</v>
      </c>
      <c r="I57" s="57" cm="1">
        <f t="array" ref="I57">SUMPRODUCT((G49={1;2;3;"4A";"4B";"5A";"5B";"5C";6;7;8;9;"10A";"10B";"11A";"11B";12;"IA";"IB";"IIA";"IIB";"III";"IVA";"IVB";"VA";"VB";"VI";"VII";"VIII";"IXA";"IXB";"X";"1E";"2E";"3EA";"3EB";"4E";"5E";"6EA";"6EB";"6EC";"7E";"8E";"9E";"10E";"11E";"12E";"(VIDE)"})*{8;8;8;8;8;13;13;13;13;13;16;16;16;16;16;16;16;8;8;8;8;8;13;13;13;13;13;16;16;16;16;16;8;8;8;8;8;13;13;13;13;13;16;16;16;16;16;0})</f>
        <v>0</v>
      </c>
      <c r="J57" s="58" t="s">
        <v>23</v>
      </c>
    </row>
    <row r="58" spans="5:13" x14ac:dyDescent="0.3">
      <c r="E58" s="130"/>
      <c r="F58" s="70" t="s">
        <v>35</v>
      </c>
      <c r="G58" s="28">
        <f>IF(C30="Non",0,IF(C30=4%,(ROUNDUP(G50*0.04*7.60939,2)),IF(C30=5%,(ROUNDUP(G50*0.05*7.60939,2)),IF(C30=6%,(ROUNDUP(G50*0.06*7.60939,2)),IF(C30=9%,(ROUNDUP(G50*0.09*7.60939,2)),IF(C30=10%,(ROUNDUP(G50*0.1*7.60939,2)),IF(C30=11%,(ROUNDUP(G50*0.11*7.60939,2)),IF(C30=15%,(ROUNDUP(G50*0.15*7.60939,2)),"Non concerné"))))))))</f>
        <v>0</v>
      </c>
    </row>
    <row r="59" spans="5:13" x14ac:dyDescent="0.3">
      <c r="E59" s="130"/>
      <c r="F59" s="70" t="s">
        <v>38</v>
      </c>
      <c r="G59" s="28">
        <f>IF(G58&lt;&gt;0,G58-G39,0)</f>
        <v>0</v>
      </c>
      <c r="M59" s="33"/>
    </row>
    <row r="60" spans="5:13" x14ac:dyDescent="0.3">
      <c r="E60" s="130"/>
      <c r="F60" s="70" t="s">
        <v>37</v>
      </c>
      <c r="G60" s="28">
        <f>IF(G58&lt;&gt;0,G59*12,0)</f>
        <v>0</v>
      </c>
      <c r="I60" s="125" t="str">
        <f>IF($G$49=1,"Statut non cadre",IF($G$49=2,"Statut non cadre",IF($G$49=3,"Statut non cadre",IF($G$49="4A","Statut non cadre",IF($G$49="4B","Statut non cadre",IF($G$49="IA","Statut non cadre",IF($G$49="IB","Statut non cadre",IF($G$49="IIA","Statut non cadre",IF($G$49="IIB","Statut non cadre",IF($G$49="III","Statut non cadre",IF($G$49="1E","Non concerné",IF($G$49="2E","Non concerné",IF($G$49="3EA","Non concerné",IF($G$49="3EB","Non concerné",IF($G$49="4E","Non concerné",IF($G$49="5E","Non concerné",IF($G$49="6EA","Non concerné",IF($G$49="6EB","Non concerné",IF($G$49="6EC","Non concerné",IF($G$49="7E","Non concerné",IF($G$49="8E","Non concerné",IF($G$49="9E","Non concerné",IF($G$49="10E","Non concerné",IF($G$49="10E","Non concerné",IF($G$49="11E","Non concerné",IF($G$49="12E","Non concerné",IF($G$49="Non concerné","Non concerné","Statut cadre")))))))))))))))))))))))))))</f>
        <v>Non concerné</v>
      </c>
      <c r="J60" s="126"/>
      <c r="K60" s="32" t="str">
        <f>IF($I$60="Statut cadre","---&gt;","")</f>
        <v/>
      </c>
      <c r="L60" s="31" t="str">
        <f>IF($I$60="Statut cadre","Montant de la cotisation APEC :","")</f>
        <v/>
      </c>
      <c r="M60" s="33" t="str">
        <f>IF($L$60="Montant de la cotisation APEC :",(G54*7.60939*0.024/100),"")</f>
        <v/>
      </c>
    </row>
    <row r="61" spans="5:13" x14ac:dyDescent="0.3">
      <c r="E61" s="130"/>
      <c r="F61" s="40" t="s">
        <v>39</v>
      </c>
      <c r="G61" s="41">
        <f>IF(C30&lt;&gt;"Non",G56+G59,G56)</f>
        <v>0</v>
      </c>
      <c r="I61" s="31"/>
      <c r="J61" s="31"/>
      <c r="K61" s="32"/>
      <c r="L61" s="31"/>
      <c r="M61" s="33"/>
    </row>
    <row r="62" spans="5:13" x14ac:dyDescent="0.3">
      <c r="E62" s="130"/>
      <c r="F62" s="71" t="s">
        <v>40</v>
      </c>
      <c r="G62" s="47">
        <f>IF(C30&lt;&gt;"Non",G57+G60,G57)</f>
        <v>0</v>
      </c>
      <c r="I62" s="31"/>
      <c r="J62" s="31"/>
      <c r="K62" s="32"/>
      <c r="L62" s="31"/>
      <c r="M62" s="33"/>
    </row>
    <row r="63" spans="5:13" x14ac:dyDescent="0.3">
      <c r="E63" s="130"/>
      <c r="F63" s="48" t="s">
        <v>42</v>
      </c>
      <c r="G63" s="49">
        <f>IF(G49&lt;&gt;"Non concerné",G23+G61,0)</f>
        <v>0</v>
      </c>
      <c r="I63" s="31"/>
      <c r="J63" s="31"/>
      <c r="K63" s="32"/>
      <c r="L63" s="31"/>
      <c r="M63" s="33"/>
    </row>
    <row r="64" spans="5:13" ht="15" thickBot="1" x14ac:dyDescent="0.35">
      <c r="E64" s="131"/>
      <c r="F64" s="50" t="s">
        <v>43</v>
      </c>
      <c r="G64" s="51">
        <f>IF(G49&lt;&gt;"Non concerné",G24+G62,0)</f>
        <v>0</v>
      </c>
      <c r="I64" s="31"/>
      <c r="J64" s="31"/>
      <c r="K64" s="32"/>
      <c r="L64" s="31"/>
      <c r="M64" s="33"/>
    </row>
  </sheetData>
  <sheetProtection algorithmName="SHA-512" hashValue="F8TpozMSGvy73vbv0kXEUQYU9JdTeLIdKGVv7etfVcG+JnY5KKJTi0w14hCHlAuHvbprsAOkWQrjia5zTYBJMg==" saltValue="r4WEh98VyfN918Hv6RKBHQ==" spinCount="100000" sheet="1" selectLockedCells="1"/>
  <mergeCells count="14">
    <mergeCell ref="B2:M2"/>
    <mergeCell ref="I60:J60"/>
    <mergeCell ref="B25:C25"/>
    <mergeCell ref="I41:J41"/>
    <mergeCell ref="I22:J22"/>
    <mergeCell ref="E4:E10"/>
    <mergeCell ref="E49:E64"/>
    <mergeCell ref="I16:L16"/>
    <mergeCell ref="I18:J18"/>
    <mergeCell ref="I37:J37"/>
    <mergeCell ref="I56:J56"/>
    <mergeCell ref="E30:E45"/>
    <mergeCell ref="E12:E24"/>
    <mergeCell ref="I7:J7"/>
  </mergeCells>
  <conditionalFormatting sqref="I16:L16">
    <cfRule type="notContainsBlanks" dxfId="16" priority="1">
      <formula>LEN(TRIM(I16))&gt;0</formula>
    </cfRule>
  </conditionalFormatting>
  <conditionalFormatting sqref="L22">
    <cfRule type="expression" dxfId="15" priority="3">
      <formula>I22="Statut cadre"</formula>
    </cfRule>
  </conditionalFormatting>
  <conditionalFormatting sqref="L41">
    <cfRule type="expression" dxfId="14" priority="5">
      <formula>I41="Statut cadre"</formula>
    </cfRule>
  </conditionalFormatting>
  <conditionalFormatting sqref="L60:M60">
    <cfRule type="expression" dxfId="13" priority="7">
      <formula>I60="Statut cadre"</formula>
    </cfRule>
  </conditionalFormatting>
  <conditionalFormatting sqref="M22">
    <cfRule type="expression" dxfId="12" priority="2">
      <formula>I22="Statut cadre"</formula>
    </cfRule>
  </conditionalFormatting>
  <conditionalFormatting sqref="M41">
    <cfRule type="expression" dxfId="11" priority="4">
      <formula>I41="Statut cadre"</formula>
    </cfRule>
  </conditionalFormatting>
  <conditionalFormatting sqref="M60">
    <cfRule type="expression" dxfId="10" priority="6">
      <formula>I60="Statut cadre"</formula>
    </cfRule>
  </conditionalFormatting>
  <dataValidations count="6">
    <dataValidation type="whole" allowBlank="1" showErrorMessage="1" sqref="C27:C28" xr:uid="{FA1A61E9-A882-45BB-B7CE-9411C41CB563}">
      <formula1>0</formula1>
      <formula2>500</formula2>
    </dataValidation>
    <dataValidation type="list" operator="equal" allowBlank="1" showErrorMessage="1" sqref="C29" xr:uid="{86A31B74-D3E0-4EFB-B9C9-2357BD34F8C3}">
      <formula1>"(Vide),Employés et cadres,1,2,3,4A,4B,5A,5B,5C,6,7,8,9,Ingénieurs conseil,10A,10B,11A,11B,12,Informaticiens,IA,IB,IIA,IIB,III,IVA,IVB,VA,VB,VI,VII,VIII,IXA,IXB,X,Personnel Soignant,1E,2E,3EA,3EB,4E,5E,6EA,6EB,6EC,7E,8E,9E,10E,11E,12E"</formula1>
    </dataValidation>
    <dataValidation type="list" operator="equal" allowBlank="1" showErrorMessage="1" sqref="C26" xr:uid="{C88F9335-7E3A-48DC-B03D-0D5FE2D0C426}">
      <formula1>"(Vide),Employés et cadres,1,2,3,4,5A,5B,6,7,8,9,Ingénieurs conseil,10A,10B,11A,11B,12,Informaticiens,IA,IB,IIA,IIB,III,IVA,IVB,VA,VB,VI,VII,VIII,IXA,IXB,X,Personnel Soignant,1E,2E,3E,4E,5E,6E,7E,8E,9E,10E,11E,12E"</formula1>
    </dataValidation>
    <dataValidation operator="equal" allowBlank="1" showErrorMessage="1" sqref="B25:B26 F3:H5 G1:J1" xr:uid="{398E90BC-D7EC-489F-A2A7-475FCA813CBC}">
      <formula1>0</formula1>
      <formula2>0</formula2>
    </dataValidation>
    <dataValidation type="list" operator="equal" allowBlank="1" showErrorMessage="1" sqref="C25" xr:uid="{9A57C55F-B83F-4493-9537-13EB63FB2597}">
      <formula1>"(Vide),Employés et cadres,1,2,3,4,5A,5B,6,7,8,9,Ingénieurs conseil,10A,10B,11A,11B,12,1A,1B,Informaticiens,IIA,IIB,III,IVA,IVB,VA,VB,VI,VII,VIII,IXA,IXB,X,Personnel Soignant,1E,2E,3E,4E,5E,6E,7E,8E,9E,10E,11E,12E"</formula1>
      <formula2>0</formula2>
    </dataValidation>
    <dataValidation type="list" allowBlank="1" showInputMessage="1" showErrorMessage="1" sqref="C30" xr:uid="{2BEE8FE6-D2F5-4F4D-BC9C-8DA5A55E1C2A}">
      <formula1>"Non,4%,5%,6%,9%,10%,11%,15%"</formula1>
    </dataValidation>
  </dataValidation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8BD36-B32D-4191-AF31-06EFC2E2DE43}">
  <sheetPr>
    <outlinePr summaryBelow="0"/>
  </sheetPr>
  <dimension ref="A1:CI523"/>
  <sheetViews>
    <sheetView tabSelected="1" zoomScale="85" zoomScaleNormal="85" workbookViewId="0">
      <pane ySplit="3" topLeftCell="A4" activePane="bottomLeft" state="frozen"/>
      <selection pane="bottomLeft" activeCell="D3" sqref="D3"/>
    </sheetView>
  </sheetViews>
  <sheetFormatPr baseColWidth="10" defaultRowHeight="18" outlineLevelRow="1" x14ac:dyDescent="0.35"/>
  <cols>
    <col min="1" max="1" width="3" style="83" customWidth="1"/>
    <col min="2" max="2" width="141.5546875" style="72" customWidth="1"/>
    <col min="3" max="3" width="17.77734375" style="32" customWidth="1"/>
    <col min="4" max="5" width="17.77734375" style="73" customWidth="1"/>
    <col min="6" max="6" width="11.44140625" style="91"/>
    <col min="7" max="86" width="11.44140625" style="103"/>
  </cols>
  <sheetData>
    <row r="1" spans="1:87" s="83" customFormat="1" x14ac:dyDescent="0.35">
      <c r="A1" s="87"/>
      <c r="B1" s="89"/>
      <c r="C1" s="84"/>
      <c r="D1" s="85"/>
      <c r="E1" s="86"/>
      <c r="F1" s="107"/>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90"/>
    </row>
    <row r="2" spans="1:87" s="83" customFormat="1" ht="18.600000000000001" thickBot="1" x14ac:dyDescent="0.4">
      <c r="B2" s="89"/>
      <c r="C2" s="94"/>
      <c r="D2" s="95"/>
      <c r="E2" s="96"/>
      <c r="F2" s="91"/>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90"/>
    </row>
    <row r="3" spans="1:87" ht="29.4" thickBot="1" x14ac:dyDescent="0.35">
      <c r="C3" s="82" t="s">
        <v>94</v>
      </c>
      <c r="D3" s="97" t="s">
        <v>96</v>
      </c>
      <c r="E3" s="98" t="s">
        <v>49</v>
      </c>
      <c r="F3" s="108"/>
    </row>
    <row r="4" spans="1:87" ht="15" thickBot="1" x14ac:dyDescent="0.35">
      <c r="A4" s="91"/>
      <c r="B4" s="75" t="s">
        <v>45</v>
      </c>
      <c r="C4" s="76"/>
      <c r="D4" s="77">
        <f>IF(C5="OUI",1,IF(C6="OUI",2,IF(C7="OUI",3,IF(C8="OUI",4,IF(C9="OUI",5,IF(C10="OUI",6,IF(C11="OUI",7,IF(C12="OUI",8,0))))))))</f>
        <v>0</v>
      </c>
      <c r="E4" s="77">
        <f>IF(C5="OUI",2,IF(C6="OUI",4,IF(C7="OUI",6,IF(C8="OUI",8,IF(C9="OUI",10,IF(C10="OUI",12,IF(C11="OUI",14,IF(C12="OUI",16,0))))))))</f>
        <v>0</v>
      </c>
      <c r="F4" s="108"/>
    </row>
    <row r="5" spans="1:87" ht="27.6" outlineLevel="1" x14ac:dyDescent="0.3">
      <c r="A5" s="91"/>
      <c r="B5" s="115" t="s">
        <v>51</v>
      </c>
      <c r="C5" s="74" t="s">
        <v>91</v>
      </c>
      <c r="D5" s="141"/>
      <c r="E5" s="141"/>
      <c r="F5" s="108"/>
    </row>
    <row r="6" spans="1:87" outlineLevel="1" x14ac:dyDescent="0.3">
      <c r="A6" s="91"/>
      <c r="B6" s="115" t="s">
        <v>52</v>
      </c>
      <c r="C6" s="74" t="s">
        <v>91</v>
      </c>
      <c r="D6" s="142"/>
      <c r="E6" s="142"/>
      <c r="F6" s="108"/>
    </row>
    <row r="7" spans="1:87" ht="27.6" outlineLevel="1" x14ac:dyDescent="0.3">
      <c r="A7" s="91"/>
      <c r="B7" s="115" t="s">
        <v>53</v>
      </c>
      <c r="C7" s="74" t="s">
        <v>91</v>
      </c>
      <c r="D7" s="142"/>
      <c r="E7" s="142"/>
      <c r="F7" s="108"/>
    </row>
    <row r="8" spans="1:87" ht="27.6" outlineLevel="1" x14ac:dyDescent="0.3">
      <c r="A8" s="91"/>
      <c r="B8" s="115" t="s">
        <v>54</v>
      </c>
      <c r="C8" s="74" t="s">
        <v>91</v>
      </c>
      <c r="D8" s="142"/>
      <c r="E8" s="142"/>
      <c r="F8" s="108"/>
    </row>
    <row r="9" spans="1:87" ht="27.6" outlineLevel="1" x14ac:dyDescent="0.3">
      <c r="A9" s="91"/>
      <c r="B9" s="115" t="s">
        <v>55</v>
      </c>
      <c r="C9" s="74" t="s">
        <v>91</v>
      </c>
      <c r="D9" s="142"/>
      <c r="E9" s="142"/>
      <c r="F9" s="108"/>
    </row>
    <row r="10" spans="1:87" ht="27.6" outlineLevel="1" x14ac:dyDescent="0.3">
      <c r="A10" s="91"/>
      <c r="B10" s="115" t="s">
        <v>56</v>
      </c>
      <c r="C10" s="74" t="s">
        <v>91</v>
      </c>
      <c r="D10" s="142"/>
      <c r="E10" s="142"/>
      <c r="F10" s="108"/>
    </row>
    <row r="11" spans="1:87" outlineLevel="1" x14ac:dyDescent="0.3">
      <c r="A11" s="91"/>
      <c r="B11" s="115" t="s">
        <v>57</v>
      </c>
      <c r="C11" s="74" t="s">
        <v>91</v>
      </c>
      <c r="D11" s="142"/>
      <c r="E11" s="142"/>
      <c r="F11" s="108"/>
    </row>
    <row r="12" spans="1:87" ht="28.2" outlineLevel="1" thickBot="1" x14ac:dyDescent="0.35">
      <c r="A12" s="91"/>
      <c r="B12" s="116" t="s">
        <v>58</v>
      </c>
      <c r="C12" s="74" t="s">
        <v>91</v>
      </c>
      <c r="D12" s="143"/>
      <c r="E12" s="143"/>
      <c r="F12" s="108"/>
    </row>
    <row r="13" spans="1:87" ht="15" thickBot="1" x14ac:dyDescent="0.35">
      <c r="A13" s="91"/>
      <c r="B13" s="75" t="s">
        <v>46</v>
      </c>
      <c r="C13" s="76"/>
      <c r="D13" s="77">
        <f>IF(C14="OUI",1,IF(C15="OUI",2,IF(C16="OUI",3,IF(C17="OUI",4,IF(C18="OUI",5,IF(C19="OUI",6,IF(C20="OUI",7,IF(C21="OUI",8,0))))))))</f>
        <v>0</v>
      </c>
      <c r="E13" s="77">
        <f>IF(C14="OUI",1,IF(C15="OUI",2,IF(C16="OUI",3,IF(C17="OUI",4,IF(C18="OUI",5,IF(C19="OUI",6,IF(C20="OUI",7,IF(C21="OUI",8,0))))))))</f>
        <v>0</v>
      </c>
      <c r="F13" s="108"/>
    </row>
    <row r="14" spans="1:87" ht="27.6" outlineLevel="1" x14ac:dyDescent="0.3">
      <c r="A14" s="91"/>
      <c r="B14" s="115" t="s">
        <v>59</v>
      </c>
      <c r="C14" s="74" t="s">
        <v>91</v>
      </c>
      <c r="D14" s="141"/>
      <c r="E14" s="141"/>
      <c r="F14" s="108"/>
    </row>
    <row r="15" spans="1:87" outlineLevel="1" x14ac:dyDescent="0.3">
      <c r="A15" s="91"/>
      <c r="B15" s="117" t="s">
        <v>60</v>
      </c>
      <c r="C15" s="74" t="s">
        <v>91</v>
      </c>
      <c r="D15" s="142"/>
      <c r="E15" s="142"/>
      <c r="F15" s="108"/>
    </row>
    <row r="16" spans="1:87" ht="27.6" outlineLevel="1" x14ac:dyDescent="0.3">
      <c r="A16" s="91"/>
      <c r="B16" s="117" t="s">
        <v>61</v>
      </c>
      <c r="C16" s="74" t="s">
        <v>91</v>
      </c>
      <c r="D16" s="142"/>
      <c r="E16" s="142"/>
      <c r="F16" s="108"/>
    </row>
    <row r="17" spans="1:6" ht="27.6" outlineLevel="1" x14ac:dyDescent="0.3">
      <c r="A17" s="91"/>
      <c r="B17" s="117" t="s">
        <v>62</v>
      </c>
      <c r="C17" s="74" t="s">
        <v>91</v>
      </c>
      <c r="D17" s="142"/>
      <c r="E17" s="142"/>
      <c r="F17" s="108"/>
    </row>
    <row r="18" spans="1:6" ht="27.6" outlineLevel="1" x14ac:dyDescent="0.3">
      <c r="A18" s="91"/>
      <c r="B18" s="117" t="s">
        <v>63</v>
      </c>
      <c r="C18" s="74" t="s">
        <v>91</v>
      </c>
      <c r="D18" s="142"/>
      <c r="E18" s="142"/>
      <c r="F18" s="108"/>
    </row>
    <row r="19" spans="1:6" ht="27.6" outlineLevel="1" x14ac:dyDescent="0.3">
      <c r="A19" s="91"/>
      <c r="B19" s="117" t="s">
        <v>64</v>
      </c>
      <c r="C19" s="74" t="s">
        <v>91</v>
      </c>
      <c r="D19" s="142"/>
      <c r="E19" s="142"/>
      <c r="F19" s="108"/>
    </row>
    <row r="20" spans="1:6" ht="27.6" outlineLevel="1" x14ac:dyDescent="0.3">
      <c r="A20" s="91"/>
      <c r="B20" s="117" t="s">
        <v>65</v>
      </c>
      <c r="C20" s="74" t="s">
        <v>91</v>
      </c>
      <c r="D20" s="142"/>
      <c r="E20" s="142"/>
      <c r="F20" s="108"/>
    </row>
    <row r="21" spans="1:6" ht="28.2" outlineLevel="1" thickBot="1" x14ac:dyDescent="0.35">
      <c r="A21" s="91"/>
      <c r="B21" s="118" t="s">
        <v>66</v>
      </c>
      <c r="C21" s="74" t="s">
        <v>91</v>
      </c>
      <c r="D21" s="143"/>
      <c r="E21" s="143"/>
      <c r="F21" s="108"/>
    </row>
    <row r="22" spans="1:6" ht="15" thickBot="1" x14ac:dyDescent="0.35">
      <c r="A22" s="91"/>
      <c r="B22" s="75" t="s">
        <v>47</v>
      </c>
      <c r="C22" s="76"/>
      <c r="D22" s="77">
        <f>IF(C23="OUI",1,IF(C24="OUI",2,IF(C25="OUI",3,IF(C26="OUI",4,IF(C27="OUI",5,IF(C28="OUI",6,IF(C29="OUI",7,IF(C30="OUI",8,0))))))))</f>
        <v>0</v>
      </c>
      <c r="E22" s="77">
        <f>IF(C23="OUI",1,IF(C24="OUI",2,IF(C25="OUI",3,IF(C26="OUI",4,IF(C27="OUI",5,IF(C28="OUI",6,IF(C29="OUI",7,IF(C30="OUI",8,0))))))))</f>
        <v>0</v>
      </c>
      <c r="F22" s="108"/>
    </row>
    <row r="23" spans="1:6" ht="27.6" outlineLevel="1" x14ac:dyDescent="0.3">
      <c r="A23" s="91"/>
      <c r="B23" s="115" t="s">
        <v>67</v>
      </c>
      <c r="C23" s="74" t="s">
        <v>91</v>
      </c>
      <c r="D23" s="141"/>
      <c r="E23" s="141"/>
      <c r="F23" s="108"/>
    </row>
    <row r="24" spans="1:6" ht="27.6" outlineLevel="1" x14ac:dyDescent="0.3">
      <c r="A24" s="91"/>
      <c r="B24" s="117" t="s">
        <v>68</v>
      </c>
      <c r="C24" s="74" t="s">
        <v>91</v>
      </c>
      <c r="D24" s="142"/>
      <c r="E24" s="142"/>
      <c r="F24" s="108"/>
    </row>
    <row r="25" spans="1:6" ht="27.6" outlineLevel="1" x14ac:dyDescent="0.3">
      <c r="A25" s="91"/>
      <c r="B25" s="117" t="s">
        <v>69</v>
      </c>
      <c r="C25" s="74" t="s">
        <v>91</v>
      </c>
      <c r="D25" s="142"/>
      <c r="E25" s="142"/>
      <c r="F25" s="108"/>
    </row>
    <row r="26" spans="1:6" outlineLevel="1" x14ac:dyDescent="0.3">
      <c r="A26" s="91"/>
      <c r="B26" s="117" t="s">
        <v>74</v>
      </c>
      <c r="C26" s="74" t="s">
        <v>91</v>
      </c>
      <c r="D26" s="142"/>
      <c r="E26" s="142"/>
      <c r="F26" s="108"/>
    </row>
    <row r="27" spans="1:6" ht="27.6" outlineLevel="1" x14ac:dyDescent="0.3">
      <c r="A27" s="91"/>
      <c r="B27" s="117" t="s">
        <v>70</v>
      </c>
      <c r="C27" s="74" t="s">
        <v>91</v>
      </c>
      <c r="D27" s="142"/>
      <c r="E27" s="142"/>
      <c r="F27" s="108"/>
    </row>
    <row r="28" spans="1:6" outlineLevel="1" x14ac:dyDescent="0.3">
      <c r="A28" s="91"/>
      <c r="B28" s="117" t="s">
        <v>71</v>
      </c>
      <c r="C28" s="74" t="s">
        <v>91</v>
      </c>
      <c r="D28" s="142"/>
      <c r="E28" s="142"/>
      <c r="F28" s="108"/>
    </row>
    <row r="29" spans="1:6" outlineLevel="1" x14ac:dyDescent="0.3">
      <c r="A29" s="91"/>
      <c r="B29" s="117" t="s">
        <v>72</v>
      </c>
      <c r="C29" s="74" t="s">
        <v>91</v>
      </c>
      <c r="D29" s="142"/>
      <c r="E29" s="142"/>
      <c r="F29" s="108"/>
    </row>
    <row r="30" spans="1:6" ht="28.2" outlineLevel="1" thickBot="1" x14ac:dyDescent="0.35">
      <c r="A30" s="91"/>
      <c r="B30" s="118" t="s">
        <v>73</v>
      </c>
      <c r="C30" s="74" t="s">
        <v>91</v>
      </c>
      <c r="D30" s="143"/>
      <c r="E30" s="143"/>
      <c r="F30" s="108"/>
    </row>
    <row r="31" spans="1:6" ht="15" thickBot="1" x14ac:dyDescent="0.35">
      <c r="A31" s="91"/>
      <c r="B31" s="75" t="s">
        <v>50</v>
      </c>
      <c r="C31" s="76"/>
      <c r="D31" s="77">
        <f>IF(C32="OUI",1,IF(C33="OUI",2,IF(C34="OUI",3,IF(C35="OUI",4,IF(C36="OUI",5,IF(C37="OUI",6,IF(C38="OUI",7,IF(C39="OUI",8,0))))))))</f>
        <v>0</v>
      </c>
      <c r="E31" s="77">
        <f>IF(C32="OUI",1,IF(C33="OUI",2,IF(C34="OUI",3,IF(C35="OUI",4,IF(C36="OUI",5,IF(C37="OUI",6,IF(C38="OUI",7,IF(C39="OUI",8,0))))))))</f>
        <v>0</v>
      </c>
      <c r="F31" s="108"/>
    </row>
    <row r="32" spans="1:6" outlineLevel="1" x14ac:dyDescent="0.3">
      <c r="A32" s="91"/>
      <c r="B32" s="116" t="s">
        <v>75</v>
      </c>
      <c r="C32" s="74" t="s">
        <v>91</v>
      </c>
      <c r="D32" s="141"/>
      <c r="E32" s="141"/>
      <c r="F32" s="108"/>
    </row>
    <row r="33" spans="1:6" outlineLevel="1" x14ac:dyDescent="0.3">
      <c r="A33" s="91"/>
      <c r="B33" s="118" t="s">
        <v>76</v>
      </c>
      <c r="C33" s="74" t="s">
        <v>91</v>
      </c>
      <c r="D33" s="142"/>
      <c r="E33" s="142"/>
      <c r="F33" s="108"/>
    </row>
    <row r="34" spans="1:6" outlineLevel="1" x14ac:dyDescent="0.3">
      <c r="A34" s="91"/>
      <c r="B34" s="118" t="s">
        <v>77</v>
      </c>
      <c r="C34" s="74" t="s">
        <v>91</v>
      </c>
      <c r="D34" s="142"/>
      <c r="E34" s="142"/>
      <c r="F34" s="108"/>
    </row>
    <row r="35" spans="1:6" ht="27.6" outlineLevel="1" x14ac:dyDescent="0.3">
      <c r="A35" s="91"/>
      <c r="B35" s="118" t="s">
        <v>78</v>
      </c>
      <c r="C35" s="74" t="s">
        <v>91</v>
      </c>
      <c r="D35" s="142"/>
      <c r="E35" s="142"/>
      <c r="F35" s="108"/>
    </row>
    <row r="36" spans="1:6" outlineLevel="1" x14ac:dyDescent="0.3">
      <c r="A36" s="91"/>
      <c r="B36" s="118" t="s">
        <v>79</v>
      </c>
      <c r="C36" s="74" t="s">
        <v>91</v>
      </c>
      <c r="D36" s="142"/>
      <c r="E36" s="142"/>
      <c r="F36" s="108"/>
    </row>
    <row r="37" spans="1:6" outlineLevel="1" x14ac:dyDescent="0.3">
      <c r="A37" s="91"/>
      <c r="B37" s="118" t="s">
        <v>80</v>
      </c>
      <c r="C37" s="74" t="s">
        <v>91</v>
      </c>
      <c r="D37" s="142"/>
      <c r="E37" s="142"/>
      <c r="F37" s="108"/>
    </row>
    <row r="38" spans="1:6" outlineLevel="1" x14ac:dyDescent="0.3">
      <c r="A38" s="91"/>
      <c r="B38" s="118" t="s">
        <v>81</v>
      </c>
      <c r="C38" s="74" t="s">
        <v>91</v>
      </c>
      <c r="D38" s="142"/>
      <c r="E38" s="142"/>
      <c r="F38" s="108"/>
    </row>
    <row r="39" spans="1:6" ht="28.2" outlineLevel="1" thickBot="1" x14ac:dyDescent="0.35">
      <c r="A39" s="91"/>
      <c r="B39" s="118" t="s">
        <v>82</v>
      </c>
      <c r="C39" s="74" t="s">
        <v>91</v>
      </c>
      <c r="D39" s="143"/>
      <c r="E39" s="143"/>
      <c r="F39" s="108"/>
    </row>
    <row r="40" spans="1:6" ht="15" thickBot="1" x14ac:dyDescent="0.35">
      <c r="A40" s="91"/>
      <c r="B40" s="79" t="s">
        <v>48</v>
      </c>
      <c r="C40" s="76"/>
      <c r="D40" s="77">
        <f>IF(C41="OUI",1,IF(C42="OUI",2,IF(C43="OUI",3,IF(C44="OUI",4,IF(C45="OUI",5,IF(C46="OUI",6,IF(C47="OUI",7,IF(C48="OUI",8,0))))))))</f>
        <v>0</v>
      </c>
      <c r="E40" s="77">
        <f>IF(C41="OUI",1,IF(C42="OUI",2,IF(C43="OUI",3,IF(C44="OUI",4,IF(C45="OUI",5,IF(C46="OUI",6,IF(C47="OUI",7,IF(C48="OUI",8,0))))))))</f>
        <v>0</v>
      </c>
      <c r="F40" s="108"/>
    </row>
    <row r="41" spans="1:6" ht="27.6" outlineLevel="1" x14ac:dyDescent="0.3">
      <c r="A41" s="91"/>
      <c r="B41" s="119" t="s">
        <v>83</v>
      </c>
      <c r="C41" s="74" t="s">
        <v>91</v>
      </c>
      <c r="D41" s="141"/>
      <c r="E41" s="141"/>
      <c r="F41" s="108"/>
    </row>
    <row r="42" spans="1:6" outlineLevel="1" x14ac:dyDescent="0.3">
      <c r="A42" s="91"/>
      <c r="B42" s="120" t="s">
        <v>84</v>
      </c>
      <c r="C42" s="74" t="s">
        <v>91</v>
      </c>
      <c r="D42" s="142"/>
      <c r="E42" s="142"/>
      <c r="F42" s="108"/>
    </row>
    <row r="43" spans="1:6" outlineLevel="1" x14ac:dyDescent="0.3">
      <c r="A43" s="91"/>
      <c r="B43" s="120" t="s">
        <v>85</v>
      </c>
      <c r="C43" s="74" t="s">
        <v>91</v>
      </c>
      <c r="D43" s="142"/>
      <c r="E43" s="142"/>
      <c r="F43" s="108"/>
    </row>
    <row r="44" spans="1:6" ht="27.6" outlineLevel="1" x14ac:dyDescent="0.3">
      <c r="A44" s="91"/>
      <c r="B44" s="120" t="s">
        <v>86</v>
      </c>
      <c r="C44" s="74" t="s">
        <v>91</v>
      </c>
      <c r="D44" s="142"/>
      <c r="E44" s="142"/>
      <c r="F44" s="108"/>
    </row>
    <row r="45" spans="1:6" ht="27.6" outlineLevel="1" x14ac:dyDescent="0.3">
      <c r="A45" s="91"/>
      <c r="B45" s="120" t="s">
        <v>87</v>
      </c>
      <c r="C45" s="74" t="s">
        <v>91</v>
      </c>
      <c r="D45" s="142"/>
      <c r="E45" s="142"/>
      <c r="F45" s="108"/>
    </row>
    <row r="46" spans="1:6" ht="27.6" outlineLevel="1" x14ac:dyDescent="0.3">
      <c r="A46" s="91"/>
      <c r="B46" s="120" t="s">
        <v>88</v>
      </c>
      <c r="C46" s="74" t="s">
        <v>91</v>
      </c>
      <c r="D46" s="142"/>
      <c r="E46" s="142"/>
      <c r="F46" s="108"/>
    </row>
    <row r="47" spans="1:6" outlineLevel="1" x14ac:dyDescent="0.3">
      <c r="A47" s="91"/>
      <c r="B47" s="120" t="s">
        <v>89</v>
      </c>
      <c r="C47" s="74" t="s">
        <v>91</v>
      </c>
      <c r="D47" s="142"/>
      <c r="E47" s="142"/>
      <c r="F47" s="108"/>
    </row>
    <row r="48" spans="1:6" ht="28.2" outlineLevel="1" thickBot="1" x14ac:dyDescent="0.35">
      <c r="A48" s="91"/>
      <c r="B48" s="121" t="s">
        <v>90</v>
      </c>
      <c r="C48" s="74" t="s">
        <v>91</v>
      </c>
      <c r="D48" s="143"/>
      <c r="E48" s="143"/>
      <c r="F48" s="108"/>
    </row>
    <row r="49" spans="1:87" s="78" customFormat="1" ht="16.2" thickBot="1" x14ac:dyDescent="0.35">
      <c r="A49" s="92"/>
      <c r="B49" s="137" t="s">
        <v>92</v>
      </c>
      <c r="C49" s="138"/>
      <c r="D49" s="80">
        <f>SUM(D4,D13,D22,D31,D40)</f>
        <v>0</v>
      </c>
      <c r="E49" s="80">
        <f>SUM(E4,E13,E22,E31,E40)</f>
        <v>0</v>
      </c>
      <c r="F49" s="109"/>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row>
    <row r="50" spans="1:87" s="78" customFormat="1" ht="16.2" thickBot="1" x14ac:dyDescent="0.35">
      <c r="A50" s="93"/>
      <c r="B50" s="139" t="s">
        <v>93</v>
      </c>
      <c r="C50" s="140"/>
      <c r="D50" s="81" t="str">
        <f>CONCATENATE("NIV ",IF(D49=5,1,IF(D49=6,1,IF(D49=7,2,IF(D49=8,2,IF(D49=9,2,IF(D49=10,3,IF(D49=11,3,IF(D49=12,3,IF(D49=13,"4A",IF(D49=14,"4A",IF(D49=15,"4A",IF(D49=16,"4B",IF(D49=17,"4B",IF(D49=18,"4B",IF(D49=19,"5A",IF(D49=20,"5A",IF(D49=21,"5A",IF(D49=22,"5B",IF(D49=23,"5B",IF(D49=24,"5B",IF(D49=25,"5C",IF(D49=26,"5C",IF(D49=27,"5C",IF(D49=28,"6",IF(D49=29,6,IF(D49=30,6,IF(D49=31,7,IF(D49=32,7,IF(D49=33,7,IF(D49=34,8,IF(D49=35,8,IF(D49=35,8,IF(D49=36,8,IF(D49=37,9,IF(D49=38,9,IF(D49=39,9,)))))))))))))))))))))))))))))))))))))</f>
        <v xml:space="preserve">NIV </v>
      </c>
      <c r="E50" s="81" t="str">
        <f>CONCATENATE("NIV ",IF(E49=5,,IF(E49=6,"IA",IF(E49=7,"IA",IF(E49=8,"IB",IF(E49=9,"IB",IF(E49=10,"IIA",IF(E49=11,"IIA",IF(E49=12,"IIB",IF(E49=13,"IIB",IF(E49=14,"III",IF(E49=15,"III",IF(E49=16,"III",IF(E49=17,"III",IF(E49=18,"IVA",IF(E49=19,"IVA",IF(E49=20,"IVA",IF(E49=21,"IVB",IF(E49=22,"IVB",IF(E49=23,"IVB",IF(E49=24,"VA",IF(E49=25,"VA",IF(E49=26,"VA",IF(E49=27,"VB",IF(E49=28,"VB",IF(E49=29,"VB",IF(E49=30,"VI",IF(E49=31,"VI",IF(E49=32,"VI",IF(E49=33,"VI",IF(E49=34,"VII",IF(E49=35,"VII",IF(E49=36,"VII",IF(E49=37,"VII",IF(E49=38,"VIII",IF(E49=39,"VIII",IF(E49=40,"VIII",IF(E49=41,"VIII",IF(E49=42,"IXA",IF(E49=43,"IXA",IF(E49=44,"IXA",IF(E49=45,"IXB",IF(E49=46,"IXB",IF(E49=47,"X",IF(E49=48,"X",)))))))))))))))))))))))))))))))))))))))))))))</f>
        <v xml:space="preserve">NIV </v>
      </c>
      <c r="F50" s="110"/>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row>
    <row r="51" spans="1:87" s="88" customFormat="1" x14ac:dyDescent="0.35">
      <c r="A51" s="99"/>
      <c r="B51" s="100"/>
      <c r="C51" s="101"/>
      <c r="D51" s="102"/>
      <c r="E51" s="102"/>
      <c r="F51" s="111"/>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99"/>
    </row>
    <row r="52" spans="1:87" s="103" customFormat="1" x14ac:dyDescent="0.35">
      <c r="B52" s="104"/>
      <c r="C52" s="105"/>
      <c r="D52" s="106"/>
      <c r="E52" s="106"/>
      <c r="F52" s="112"/>
      <c r="CI52" s="113"/>
    </row>
    <row r="53" spans="1:87" s="103" customFormat="1" x14ac:dyDescent="0.35">
      <c r="B53" s="104"/>
      <c r="C53" s="105"/>
      <c r="D53" s="106"/>
      <c r="E53" s="106"/>
      <c r="F53" s="112"/>
      <c r="CI53" s="113"/>
    </row>
    <row r="54" spans="1:87" s="103" customFormat="1" x14ac:dyDescent="0.35">
      <c r="B54" s="104"/>
      <c r="C54" s="105"/>
      <c r="D54" s="106"/>
      <c r="E54" s="106"/>
      <c r="F54" s="112"/>
      <c r="CI54" s="113"/>
    </row>
    <row r="55" spans="1:87" s="103" customFormat="1" x14ac:dyDescent="0.35">
      <c r="B55" s="104"/>
      <c r="C55" s="105"/>
      <c r="D55" s="106"/>
      <c r="E55" s="106"/>
      <c r="F55" s="112"/>
      <c r="CI55" s="113"/>
    </row>
    <row r="56" spans="1:87" s="103" customFormat="1" x14ac:dyDescent="0.35">
      <c r="B56" s="104"/>
      <c r="C56" s="105"/>
      <c r="D56" s="106"/>
      <c r="E56" s="106"/>
      <c r="F56" s="112"/>
      <c r="CI56" s="113"/>
    </row>
    <row r="57" spans="1:87" s="103" customFormat="1" x14ac:dyDescent="0.35">
      <c r="B57" s="104"/>
      <c r="C57" s="105"/>
      <c r="D57" s="106"/>
      <c r="E57" s="106"/>
      <c r="F57" s="112"/>
      <c r="CI57" s="113"/>
    </row>
    <row r="58" spans="1:87" s="103" customFormat="1" x14ac:dyDescent="0.35">
      <c r="B58" s="104"/>
      <c r="C58" s="105"/>
      <c r="D58" s="106"/>
      <c r="E58" s="106"/>
      <c r="F58" s="112"/>
      <c r="CI58" s="113"/>
    </row>
    <row r="59" spans="1:87" s="103" customFormat="1" x14ac:dyDescent="0.35">
      <c r="B59" s="104"/>
      <c r="C59" s="105"/>
      <c r="D59" s="106"/>
      <c r="E59" s="106"/>
      <c r="F59" s="112"/>
      <c r="CI59" s="113"/>
    </row>
    <row r="60" spans="1:87" s="103" customFormat="1" x14ac:dyDescent="0.35">
      <c r="B60" s="104"/>
      <c r="C60" s="105"/>
      <c r="D60" s="106"/>
      <c r="E60" s="106"/>
      <c r="F60" s="112"/>
      <c r="CI60" s="113"/>
    </row>
    <row r="61" spans="1:87" s="103" customFormat="1" x14ac:dyDescent="0.35">
      <c r="B61" s="104"/>
      <c r="C61" s="105"/>
      <c r="D61" s="106"/>
      <c r="E61" s="106"/>
      <c r="F61" s="112"/>
      <c r="CI61" s="113"/>
    </row>
    <row r="62" spans="1:87" s="103" customFormat="1" x14ac:dyDescent="0.35">
      <c r="B62" s="104"/>
      <c r="C62" s="105"/>
      <c r="D62" s="106"/>
      <c r="E62" s="106"/>
      <c r="F62" s="112"/>
      <c r="CI62" s="113"/>
    </row>
    <row r="63" spans="1:87" s="103" customFormat="1" x14ac:dyDescent="0.35">
      <c r="B63" s="104"/>
      <c r="C63" s="105"/>
      <c r="D63" s="106"/>
      <c r="E63" s="106"/>
      <c r="F63" s="112"/>
      <c r="CI63" s="113"/>
    </row>
    <row r="64" spans="1:87" s="103" customFormat="1" x14ac:dyDescent="0.35">
      <c r="B64" s="104"/>
      <c r="C64" s="105"/>
      <c r="D64" s="106"/>
      <c r="E64" s="106"/>
      <c r="F64" s="112"/>
      <c r="CI64" s="113"/>
    </row>
    <row r="65" spans="2:87" s="103" customFormat="1" x14ac:dyDescent="0.35">
      <c r="B65" s="104"/>
      <c r="C65" s="105"/>
      <c r="D65" s="106"/>
      <c r="E65" s="106"/>
      <c r="F65" s="112"/>
      <c r="CI65" s="113"/>
    </row>
    <row r="66" spans="2:87" s="103" customFormat="1" x14ac:dyDescent="0.35">
      <c r="B66" s="104"/>
      <c r="C66" s="105"/>
      <c r="D66" s="106"/>
      <c r="E66" s="106"/>
      <c r="F66" s="112"/>
      <c r="CI66" s="113"/>
    </row>
    <row r="67" spans="2:87" s="103" customFormat="1" x14ac:dyDescent="0.35">
      <c r="B67" s="104"/>
      <c r="C67" s="105"/>
      <c r="D67" s="106"/>
      <c r="E67" s="106"/>
      <c r="F67" s="112"/>
      <c r="CI67" s="113"/>
    </row>
    <row r="68" spans="2:87" s="103" customFormat="1" x14ac:dyDescent="0.35">
      <c r="B68" s="104"/>
      <c r="C68" s="105"/>
      <c r="D68" s="106"/>
      <c r="E68" s="106"/>
      <c r="F68" s="112"/>
      <c r="CI68" s="113"/>
    </row>
    <row r="69" spans="2:87" s="103" customFormat="1" x14ac:dyDescent="0.35">
      <c r="B69" s="104"/>
      <c r="C69" s="105"/>
      <c r="D69" s="106"/>
      <c r="E69" s="106"/>
      <c r="F69" s="112"/>
      <c r="CI69" s="113"/>
    </row>
    <row r="70" spans="2:87" s="103" customFormat="1" x14ac:dyDescent="0.35">
      <c r="B70" s="104"/>
      <c r="C70" s="105"/>
      <c r="D70" s="106"/>
      <c r="E70" s="106"/>
      <c r="F70" s="112"/>
      <c r="CI70" s="113"/>
    </row>
    <row r="71" spans="2:87" s="103" customFormat="1" x14ac:dyDescent="0.35">
      <c r="B71" s="104"/>
      <c r="C71" s="105"/>
      <c r="D71" s="106"/>
      <c r="E71" s="106"/>
      <c r="F71" s="112"/>
      <c r="CI71" s="113"/>
    </row>
    <row r="72" spans="2:87" s="103" customFormat="1" x14ac:dyDescent="0.35">
      <c r="B72" s="104"/>
      <c r="C72" s="105"/>
      <c r="D72" s="106"/>
      <c r="E72" s="106"/>
      <c r="F72" s="112"/>
      <c r="CI72" s="113"/>
    </row>
    <row r="73" spans="2:87" s="103" customFormat="1" x14ac:dyDescent="0.35">
      <c r="B73" s="104"/>
      <c r="C73" s="105"/>
      <c r="D73" s="106"/>
      <c r="E73" s="106"/>
      <c r="F73" s="112"/>
      <c r="CI73" s="113"/>
    </row>
    <row r="74" spans="2:87" s="103" customFormat="1" x14ac:dyDescent="0.35">
      <c r="B74" s="104"/>
      <c r="C74" s="105"/>
      <c r="D74" s="106"/>
      <c r="E74" s="106"/>
      <c r="F74" s="112"/>
      <c r="CI74" s="113"/>
    </row>
    <row r="75" spans="2:87" s="103" customFormat="1" x14ac:dyDescent="0.35">
      <c r="B75" s="104"/>
      <c r="C75" s="105"/>
      <c r="D75" s="106"/>
      <c r="E75" s="106"/>
      <c r="F75" s="112"/>
      <c r="CI75" s="113"/>
    </row>
    <row r="76" spans="2:87" s="103" customFormat="1" x14ac:dyDescent="0.35">
      <c r="B76" s="104"/>
      <c r="C76" s="105"/>
      <c r="D76" s="106"/>
      <c r="E76" s="106"/>
      <c r="F76" s="112"/>
      <c r="CI76" s="113"/>
    </row>
    <row r="77" spans="2:87" s="103" customFormat="1" x14ac:dyDescent="0.35">
      <c r="B77" s="104"/>
      <c r="C77" s="105"/>
      <c r="D77" s="106"/>
      <c r="E77" s="106"/>
      <c r="F77" s="112"/>
      <c r="CI77" s="113"/>
    </row>
    <row r="78" spans="2:87" s="103" customFormat="1" x14ac:dyDescent="0.35">
      <c r="B78" s="104"/>
      <c r="C78" s="105"/>
      <c r="D78" s="106"/>
      <c r="E78" s="106"/>
      <c r="F78" s="112"/>
      <c r="CI78" s="113"/>
    </row>
    <row r="79" spans="2:87" s="103" customFormat="1" x14ac:dyDescent="0.35">
      <c r="B79" s="104"/>
      <c r="C79" s="105"/>
      <c r="D79" s="106"/>
      <c r="E79" s="106"/>
      <c r="F79" s="112"/>
      <c r="CI79" s="113"/>
    </row>
    <row r="80" spans="2:87" s="103" customFormat="1" x14ac:dyDescent="0.35">
      <c r="B80" s="104"/>
      <c r="C80" s="105"/>
      <c r="D80" s="106"/>
      <c r="E80" s="106"/>
      <c r="F80" s="112"/>
      <c r="CI80" s="113"/>
    </row>
    <row r="81" spans="2:87" s="103" customFormat="1" x14ac:dyDescent="0.35">
      <c r="B81" s="104"/>
      <c r="C81" s="105"/>
      <c r="D81" s="106"/>
      <c r="E81" s="106"/>
      <c r="F81" s="112"/>
      <c r="CI81" s="113"/>
    </row>
    <row r="82" spans="2:87" s="103" customFormat="1" x14ac:dyDescent="0.35">
      <c r="B82" s="104"/>
      <c r="C82" s="105"/>
      <c r="D82" s="106"/>
      <c r="E82" s="106"/>
      <c r="F82" s="112"/>
      <c r="CI82" s="113"/>
    </row>
    <row r="83" spans="2:87" s="103" customFormat="1" x14ac:dyDescent="0.35">
      <c r="B83" s="104"/>
      <c r="C83" s="105"/>
      <c r="D83" s="106"/>
      <c r="E83" s="106"/>
      <c r="F83" s="112"/>
      <c r="CI83" s="113"/>
    </row>
    <row r="84" spans="2:87" s="103" customFormat="1" x14ac:dyDescent="0.35">
      <c r="B84" s="104"/>
      <c r="C84" s="105"/>
      <c r="D84" s="106"/>
      <c r="E84" s="106"/>
      <c r="F84" s="112"/>
      <c r="CI84" s="113"/>
    </row>
    <row r="85" spans="2:87" s="103" customFormat="1" x14ac:dyDescent="0.35">
      <c r="B85" s="104"/>
      <c r="C85" s="105"/>
      <c r="D85" s="106"/>
      <c r="E85" s="106"/>
      <c r="F85" s="112"/>
      <c r="CI85" s="113"/>
    </row>
    <row r="86" spans="2:87" s="103" customFormat="1" x14ac:dyDescent="0.35">
      <c r="B86" s="104"/>
      <c r="C86" s="105"/>
      <c r="D86" s="106"/>
      <c r="E86" s="106"/>
      <c r="F86" s="112"/>
      <c r="CI86" s="113"/>
    </row>
    <row r="87" spans="2:87" s="103" customFormat="1" x14ac:dyDescent="0.35">
      <c r="B87" s="104"/>
      <c r="C87" s="105"/>
      <c r="D87" s="106"/>
      <c r="E87" s="106"/>
      <c r="F87" s="112"/>
      <c r="CI87" s="113"/>
    </row>
    <row r="88" spans="2:87" s="103" customFormat="1" x14ac:dyDescent="0.35">
      <c r="B88" s="104"/>
      <c r="C88" s="105"/>
      <c r="D88" s="106"/>
      <c r="E88" s="106"/>
      <c r="F88" s="112"/>
      <c r="CI88" s="113"/>
    </row>
    <row r="89" spans="2:87" s="103" customFormat="1" x14ac:dyDescent="0.35">
      <c r="B89" s="104"/>
      <c r="C89" s="105"/>
      <c r="D89" s="106"/>
      <c r="E89" s="106"/>
      <c r="F89" s="112"/>
      <c r="CI89" s="113"/>
    </row>
    <row r="90" spans="2:87" s="103" customFormat="1" x14ac:dyDescent="0.35">
      <c r="B90" s="104"/>
      <c r="C90" s="105"/>
      <c r="D90" s="106"/>
      <c r="E90" s="106"/>
      <c r="F90" s="112"/>
      <c r="CI90" s="113"/>
    </row>
    <row r="91" spans="2:87" s="103" customFormat="1" x14ac:dyDescent="0.35">
      <c r="B91" s="104"/>
      <c r="C91" s="105"/>
      <c r="D91" s="106"/>
      <c r="E91" s="106"/>
      <c r="F91" s="112"/>
      <c r="CI91" s="113"/>
    </row>
    <row r="92" spans="2:87" s="103" customFormat="1" x14ac:dyDescent="0.35">
      <c r="B92" s="104"/>
      <c r="C92" s="105"/>
      <c r="D92" s="106"/>
      <c r="E92" s="106"/>
      <c r="F92" s="112"/>
      <c r="CI92" s="113"/>
    </row>
    <row r="93" spans="2:87" s="103" customFormat="1" x14ac:dyDescent="0.35">
      <c r="B93" s="104"/>
      <c r="C93" s="105"/>
      <c r="D93" s="106"/>
      <c r="E93" s="106"/>
      <c r="F93" s="112"/>
      <c r="CI93" s="113"/>
    </row>
    <row r="94" spans="2:87" s="103" customFormat="1" x14ac:dyDescent="0.35">
      <c r="B94" s="104"/>
      <c r="C94" s="105"/>
      <c r="D94" s="106"/>
      <c r="E94" s="106"/>
      <c r="F94" s="112"/>
      <c r="CI94" s="113"/>
    </row>
    <row r="95" spans="2:87" s="103" customFormat="1" x14ac:dyDescent="0.35">
      <c r="B95" s="104"/>
      <c r="C95" s="105"/>
      <c r="D95" s="106"/>
      <c r="E95" s="106"/>
      <c r="F95" s="112"/>
      <c r="CI95" s="113"/>
    </row>
    <row r="96" spans="2:87" s="103" customFormat="1" x14ac:dyDescent="0.35">
      <c r="B96" s="104"/>
      <c r="C96" s="105"/>
      <c r="D96" s="106"/>
      <c r="E96" s="106"/>
      <c r="F96" s="112"/>
      <c r="CI96" s="113"/>
    </row>
    <row r="97" spans="2:87" s="103" customFormat="1" x14ac:dyDescent="0.35">
      <c r="B97" s="104"/>
      <c r="C97" s="105"/>
      <c r="D97" s="106"/>
      <c r="E97" s="106"/>
      <c r="F97" s="112"/>
      <c r="CI97" s="113"/>
    </row>
    <row r="98" spans="2:87" s="103" customFormat="1" x14ac:dyDescent="0.35">
      <c r="B98" s="104"/>
      <c r="C98" s="105"/>
      <c r="D98" s="106"/>
      <c r="E98" s="106"/>
      <c r="F98" s="112"/>
      <c r="CI98" s="113"/>
    </row>
    <row r="99" spans="2:87" s="103" customFormat="1" x14ac:dyDescent="0.35">
      <c r="B99" s="104"/>
      <c r="C99" s="105"/>
      <c r="D99" s="106"/>
      <c r="E99" s="106"/>
      <c r="F99" s="112"/>
      <c r="CI99" s="113"/>
    </row>
    <row r="100" spans="2:87" s="103" customFormat="1" x14ac:dyDescent="0.35">
      <c r="B100" s="104"/>
      <c r="C100" s="105"/>
      <c r="D100" s="106"/>
      <c r="E100" s="106"/>
      <c r="F100" s="112"/>
      <c r="CI100" s="113"/>
    </row>
    <row r="101" spans="2:87" s="103" customFormat="1" x14ac:dyDescent="0.35">
      <c r="B101" s="104"/>
      <c r="C101" s="105"/>
      <c r="D101" s="106"/>
      <c r="E101" s="106"/>
      <c r="F101" s="112"/>
      <c r="CI101" s="113"/>
    </row>
    <row r="102" spans="2:87" s="103" customFormat="1" x14ac:dyDescent="0.35">
      <c r="B102" s="104"/>
      <c r="C102" s="105"/>
      <c r="D102" s="106"/>
      <c r="E102" s="106"/>
      <c r="F102" s="112"/>
      <c r="CI102" s="113"/>
    </row>
    <row r="103" spans="2:87" s="103" customFormat="1" x14ac:dyDescent="0.35">
      <c r="B103" s="104"/>
      <c r="C103" s="105"/>
      <c r="D103" s="106"/>
      <c r="E103" s="106"/>
      <c r="F103" s="112"/>
      <c r="CI103" s="113"/>
    </row>
    <row r="104" spans="2:87" s="103" customFormat="1" x14ac:dyDescent="0.35">
      <c r="B104" s="104"/>
      <c r="C104" s="105"/>
      <c r="D104" s="106"/>
      <c r="E104" s="106"/>
      <c r="F104" s="112"/>
      <c r="CI104" s="113"/>
    </row>
    <row r="105" spans="2:87" s="103" customFormat="1" x14ac:dyDescent="0.35">
      <c r="B105" s="104"/>
      <c r="C105" s="105"/>
      <c r="D105" s="106"/>
      <c r="E105" s="106"/>
      <c r="F105" s="112"/>
      <c r="CI105" s="113"/>
    </row>
    <row r="106" spans="2:87" s="103" customFormat="1" x14ac:dyDescent="0.35">
      <c r="B106" s="104"/>
      <c r="C106" s="105"/>
      <c r="D106" s="106"/>
      <c r="E106" s="106"/>
      <c r="F106" s="112"/>
      <c r="CI106" s="113"/>
    </row>
    <row r="107" spans="2:87" s="103" customFormat="1" x14ac:dyDescent="0.35">
      <c r="B107" s="104"/>
      <c r="C107" s="105"/>
      <c r="D107" s="106"/>
      <c r="E107" s="106"/>
      <c r="F107" s="112"/>
      <c r="CI107" s="113"/>
    </row>
    <row r="108" spans="2:87" s="103" customFormat="1" x14ac:dyDescent="0.35">
      <c r="B108" s="104"/>
      <c r="C108" s="105"/>
      <c r="D108" s="106"/>
      <c r="E108" s="106"/>
      <c r="F108" s="112"/>
      <c r="CI108" s="113"/>
    </row>
    <row r="109" spans="2:87" s="103" customFormat="1" x14ac:dyDescent="0.35">
      <c r="B109" s="104"/>
      <c r="C109" s="105"/>
      <c r="D109" s="106"/>
      <c r="E109" s="106"/>
      <c r="F109" s="112"/>
      <c r="CI109" s="113"/>
    </row>
    <row r="110" spans="2:87" s="103" customFormat="1" x14ac:dyDescent="0.35">
      <c r="B110" s="104"/>
      <c r="C110" s="105"/>
      <c r="D110" s="106"/>
      <c r="E110" s="106"/>
      <c r="F110" s="112"/>
      <c r="CI110" s="113"/>
    </row>
    <row r="111" spans="2:87" s="103" customFormat="1" x14ac:dyDescent="0.35">
      <c r="B111" s="104"/>
      <c r="C111" s="105"/>
      <c r="D111" s="106"/>
      <c r="E111" s="106"/>
      <c r="F111" s="112"/>
      <c r="CI111" s="113"/>
    </row>
    <row r="112" spans="2:87" s="103" customFormat="1" x14ac:dyDescent="0.35">
      <c r="B112" s="104"/>
      <c r="C112" s="105"/>
      <c r="D112" s="106"/>
      <c r="E112" s="106"/>
      <c r="F112" s="112"/>
      <c r="CI112" s="113"/>
    </row>
    <row r="113" spans="2:87" s="103" customFormat="1" x14ac:dyDescent="0.35">
      <c r="B113" s="104"/>
      <c r="C113" s="105"/>
      <c r="D113" s="106"/>
      <c r="E113" s="106"/>
      <c r="F113" s="112"/>
      <c r="CI113" s="113"/>
    </row>
    <row r="114" spans="2:87" s="103" customFormat="1" x14ac:dyDescent="0.35">
      <c r="B114" s="104"/>
      <c r="C114" s="105"/>
      <c r="D114" s="106"/>
      <c r="E114" s="106"/>
      <c r="F114" s="112"/>
      <c r="CI114" s="113"/>
    </row>
    <row r="115" spans="2:87" s="103" customFormat="1" x14ac:dyDescent="0.35">
      <c r="B115" s="104"/>
      <c r="C115" s="105"/>
      <c r="D115" s="106"/>
      <c r="E115" s="106"/>
      <c r="F115" s="112"/>
      <c r="CI115" s="113"/>
    </row>
    <row r="116" spans="2:87" s="103" customFormat="1" x14ac:dyDescent="0.35">
      <c r="B116" s="104"/>
      <c r="C116" s="105"/>
      <c r="D116" s="106"/>
      <c r="E116" s="106"/>
      <c r="F116" s="112"/>
      <c r="CI116" s="113"/>
    </row>
    <row r="117" spans="2:87" s="103" customFormat="1" x14ac:dyDescent="0.35">
      <c r="B117" s="104"/>
      <c r="C117" s="105"/>
      <c r="D117" s="106"/>
      <c r="E117" s="106"/>
      <c r="F117" s="112"/>
      <c r="CI117" s="113"/>
    </row>
    <row r="118" spans="2:87" s="103" customFormat="1" x14ac:dyDescent="0.35">
      <c r="B118" s="104"/>
      <c r="C118" s="105"/>
      <c r="D118" s="106"/>
      <c r="E118" s="106"/>
      <c r="F118" s="112"/>
      <c r="CI118" s="113"/>
    </row>
    <row r="119" spans="2:87" s="103" customFormat="1" x14ac:dyDescent="0.35">
      <c r="B119" s="104"/>
      <c r="C119" s="105"/>
      <c r="D119" s="106"/>
      <c r="E119" s="106"/>
      <c r="F119" s="112"/>
      <c r="CI119" s="113"/>
    </row>
    <row r="120" spans="2:87" s="103" customFormat="1" x14ac:dyDescent="0.35">
      <c r="B120" s="104"/>
      <c r="C120" s="105"/>
      <c r="D120" s="106"/>
      <c r="E120" s="106"/>
      <c r="F120" s="112"/>
      <c r="CI120" s="113"/>
    </row>
    <row r="121" spans="2:87" s="103" customFormat="1" x14ac:dyDescent="0.35">
      <c r="B121" s="104"/>
      <c r="C121" s="105"/>
      <c r="D121" s="106"/>
      <c r="E121" s="106"/>
      <c r="F121" s="112"/>
      <c r="CI121" s="113"/>
    </row>
    <row r="122" spans="2:87" s="103" customFormat="1" x14ac:dyDescent="0.35">
      <c r="B122" s="104"/>
      <c r="C122" s="105"/>
      <c r="D122" s="106"/>
      <c r="E122" s="106"/>
      <c r="F122" s="112"/>
      <c r="CI122" s="113"/>
    </row>
    <row r="123" spans="2:87" s="103" customFormat="1" x14ac:dyDescent="0.35">
      <c r="B123" s="104"/>
      <c r="C123" s="105"/>
      <c r="D123" s="106"/>
      <c r="E123" s="106"/>
      <c r="F123" s="112"/>
      <c r="CI123" s="113"/>
    </row>
    <row r="124" spans="2:87" s="103" customFormat="1" x14ac:dyDescent="0.35">
      <c r="B124" s="104"/>
      <c r="C124" s="105"/>
      <c r="D124" s="106"/>
      <c r="E124" s="106"/>
      <c r="F124" s="112"/>
      <c r="CI124" s="113"/>
    </row>
    <row r="125" spans="2:87" s="103" customFormat="1" x14ac:dyDescent="0.35">
      <c r="B125" s="104"/>
      <c r="C125" s="105"/>
      <c r="D125" s="106"/>
      <c r="E125" s="106"/>
      <c r="F125" s="112"/>
      <c r="CI125" s="113"/>
    </row>
    <row r="126" spans="2:87" s="103" customFormat="1" x14ac:dyDescent="0.35">
      <c r="B126" s="104"/>
      <c r="C126" s="105"/>
      <c r="D126" s="106"/>
      <c r="E126" s="106"/>
      <c r="F126" s="112"/>
      <c r="CI126" s="113"/>
    </row>
    <row r="127" spans="2:87" s="103" customFormat="1" x14ac:dyDescent="0.35">
      <c r="B127" s="104"/>
      <c r="C127" s="105"/>
      <c r="D127" s="106"/>
      <c r="E127" s="106"/>
      <c r="F127" s="112"/>
      <c r="CI127" s="113"/>
    </row>
    <row r="128" spans="2:87" s="103" customFormat="1" x14ac:dyDescent="0.35">
      <c r="B128" s="104"/>
      <c r="C128" s="105"/>
      <c r="D128" s="106"/>
      <c r="E128" s="106"/>
      <c r="F128" s="112"/>
      <c r="CI128" s="113"/>
    </row>
    <row r="129" spans="2:87" s="103" customFormat="1" x14ac:dyDescent="0.35">
      <c r="B129" s="104"/>
      <c r="C129" s="105"/>
      <c r="D129" s="106"/>
      <c r="E129" s="106"/>
      <c r="F129" s="112"/>
      <c r="CI129" s="113"/>
    </row>
    <row r="130" spans="2:87" s="103" customFormat="1" x14ac:dyDescent="0.35">
      <c r="B130" s="104"/>
      <c r="C130" s="105"/>
      <c r="D130" s="106"/>
      <c r="E130" s="106"/>
      <c r="F130" s="112"/>
      <c r="CI130" s="113"/>
    </row>
    <row r="131" spans="2:87" s="103" customFormat="1" x14ac:dyDescent="0.35">
      <c r="B131" s="104"/>
      <c r="C131" s="105"/>
      <c r="D131" s="106"/>
      <c r="E131" s="106"/>
      <c r="F131" s="112"/>
      <c r="CI131" s="113"/>
    </row>
    <row r="132" spans="2:87" s="103" customFormat="1" x14ac:dyDescent="0.35">
      <c r="B132" s="104"/>
      <c r="C132" s="105"/>
      <c r="D132" s="106"/>
      <c r="E132" s="106"/>
      <c r="F132" s="112"/>
      <c r="CI132" s="113"/>
    </row>
    <row r="133" spans="2:87" s="103" customFormat="1" x14ac:dyDescent="0.35">
      <c r="B133" s="104"/>
      <c r="C133" s="105"/>
      <c r="D133" s="106"/>
      <c r="E133" s="106"/>
      <c r="F133" s="112"/>
      <c r="CI133" s="113"/>
    </row>
    <row r="134" spans="2:87" s="103" customFormat="1" x14ac:dyDescent="0.35">
      <c r="B134" s="104"/>
      <c r="C134" s="105"/>
      <c r="D134" s="106"/>
      <c r="E134" s="106"/>
      <c r="F134" s="112"/>
      <c r="CI134" s="113"/>
    </row>
    <row r="135" spans="2:87" s="103" customFormat="1" x14ac:dyDescent="0.35">
      <c r="B135" s="104"/>
      <c r="C135" s="105"/>
      <c r="D135" s="106"/>
      <c r="E135" s="106"/>
      <c r="F135" s="112"/>
      <c r="CI135" s="113"/>
    </row>
    <row r="136" spans="2:87" s="103" customFormat="1" x14ac:dyDescent="0.35">
      <c r="B136" s="104"/>
      <c r="C136" s="105"/>
      <c r="D136" s="106"/>
      <c r="E136" s="106"/>
      <c r="F136" s="112"/>
      <c r="CI136" s="113"/>
    </row>
    <row r="137" spans="2:87" s="103" customFormat="1" x14ac:dyDescent="0.35">
      <c r="B137" s="104"/>
      <c r="C137" s="105"/>
      <c r="D137" s="106"/>
      <c r="E137" s="106"/>
      <c r="F137" s="112"/>
      <c r="CI137" s="113"/>
    </row>
    <row r="138" spans="2:87" s="103" customFormat="1" x14ac:dyDescent="0.35">
      <c r="B138" s="104"/>
      <c r="C138" s="105"/>
      <c r="D138" s="106"/>
      <c r="E138" s="106"/>
      <c r="F138" s="112"/>
      <c r="CI138" s="113"/>
    </row>
    <row r="139" spans="2:87" s="103" customFormat="1" x14ac:dyDescent="0.35">
      <c r="B139" s="104"/>
      <c r="C139" s="105"/>
      <c r="D139" s="106"/>
      <c r="E139" s="106"/>
      <c r="F139" s="112"/>
      <c r="CI139" s="113"/>
    </row>
    <row r="140" spans="2:87" s="103" customFormat="1" x14ac:dyDescent="0.35">
      <c r="B140" s="104"/>
      <c r="C140" s="105"/>
      <c r="D140" s="106"/>
      <c r="E140" s="106"/>
      <c r="F140" s="112"/>
      <c r="CI140" s="113"/>
    </row>
    <row r="141" spans="2:87" s="103" customFormat="1" x14ac:dyDescent="0.35">
      <c r="B141" s="104"/>
      <c r="C141" s="105"/>
      <c r="D141" s="106"/>
      <c r="E141" s="106"/>
      <c r="F141" s="112"/>
      <c r="CI141" s="113"/>
    </row>
    <row r="142" spans="2:87" s="103" customFormat="1" x14ac:dyDescent="0.35">
      <c r="B142" s="104"/>
      <c r="C142" s="105"/>
      <c r="D142" s="106"/>
      <c r="E142" s="106"/>
      <c r="F142" s="112"/>
      <c r="CI142" s="113"/>
    </row>
    <row r="143" spans="2:87" s="103" customFormat="1" x14ac:dyDescent="0.35">
      <c r="B143" s="104"/>
      <c r="C143" s="105"/>
      <c r="D143" s="106"/>
      <c r="E143" s="106"/>
      <c r="F143" s="112"/>
      <c r="CI143" s="113"/>
    </row>
    <row r="144" spans="2:87" s="103" customFormat="1" x14ac:dyDescent="0.35">
      <c r="B144" s="104"/>
      <c r="C144" s="105"/>
      <c r="D144" s="106"/>
      <c r="E144" s="106"/>
      <c r="F144" s="112"/>
      <c r="CI144" s="113"/>
    </row>
    <row r="145" spans="2:87" s="103" customFormat="1" x14ac:dyDescent="0.35">
      <c r="B145" s="104"/>
      <c r="C145" s="105"/>
      <c r="D145" s="106"/>
      <c r="E145" s="106"/>
      <c r="F145" s="112"/>
      <c r="CI145" s="113"/>
    </row>
    <row r="146" spans="2:87" s="103" customFormat="1" x14ac:dyDescent="0.35">
      <c r="B146" s="104"/>
      <c r="C146" s="105"/>
      <c r="D146" s="106"/>
      <c r="E146" s="106"/>
      <c r="F146" s="112"/>
      <c r="CI146" s="113"/>
    </row>
    <row r="147" spans="2:87" s="103" customFormat="1" x14ac:dyDescent="0.35">
      <c r="B147" s="104"/>
      <c r="C147" s="105"/>
      <c r="D147" s="106"/>
      <c r="E147" s="106"/>
      <c r="F147" s="112"/>
      <c r="CI147" s="113"/>
    </row>
    <row r="148" spans="2:87" s="103" customFormat="1" x14ac:dyDescent="0.35">
      <c r="B148" s="104"/>
      <c r="C148" s="105"/>
      <c r="D148" s="106"/>
      <c r="E148" s="106"/>
      <c r="F148" s="112"/>
      <c r="CI148" s="113"/>
    </row>
    <row r="149" spans="2:87" s="103" customFormat="1" x14ac:dyDescent="0.35">
      <c r="B149" s="104"/>
      <c r="C149" s="105"/>
      <c r="D149" s="106"/>
      <c r="E149" s="106"/>
      <c r="F149" s="112"/>
      <c r="CI149" s="113"/>
    </row>
    <row r="150" spans="2:87" s="103" customFormat="1" x14ac:dyDescent="0.35">
      <c r="B150" s="104"/>
      <c r="C150" s="105"/>
      <c r="D150" s="106"/>
      <c r="E150" s="106"/>
      <c r="F150" s="112"/>
      <c r="CI150" s="113"/>
    </row>
    <row r="151" spans="2:87" s="103" customFormat="1" x14ac:dyDescent="0.35">
      <c r="B151" s="104"/>
      <c r="C151" s="105"/>
      <c r="D151" s="106"/>
      <c r="E151" s="106"/>
      <c r="F151" s="112"/>
      <c r="CI151" s="113"/>
    </row>
    <row r="152" spans="2:87" s="103" customFormat="1" x14ac:dyDescent="0.35">
      <c r="B152" s="104"/>
      <c r="C152" s="105"/>
      <c r="D152" s="106"/>
      <c r="E152" s="106"/>
      <c r="F152" s="112"/>
      <c r="CI152" s="113"/>
    </row>
    <row r="153" spans="2:87" s="103" customFormat="1" x14ac:dyDescent="0.35">
      <c r="B153" s="104"/>
      <c r="C153" s="105"/>
      <c r="D153" s="106"/>
      <c r="E153" s="106"/>
      <c r="F153" s="112"/>
      <c r="CI153" s="113"/>
    </row>
    <row r="154" spans="2:87" s="103" customFormat="1" x14ac:dyDescent="0.35">
      <c r="B154" s="104"/>
      <c r="C154" s="105"/>
      <c r="D154" s="106"/>
      <c r="E154" s="106"/>
      <c r="F154" s="112"/>
      <c r="CI154" s="113"/>
    </row>
    <row r="155" spans="2:87" s="103" customFormat="1" x14ac:dyDescent="0.35">
      <c r="B155" s="104"/>
      <c r="C155" s="105"/>
      <c r="D155" s="106"/>
      <c r="E155" s="106"/>
      <c r="F155" s="112"/>
      <c r="CI155" s="113"/>
    </row>
    <row r="156" spans="2:87" s="103" customFormat="1" x14ac:dyDescent="0.35">
      <c r="B156" s="104"/>
      <c r="C156" s="105"/>
      <c r="D156" s="106"/>
      <c r="E156" s="106"/>
      <c r="F156" s="112"/>
      <c r="CI156" s="113"/>
    </row>
    <row r="157" spans="2:87" s="103" customFormat="1" x14ac:dyDescent="0.35">
      <c r="B157" s="104"/>
      <c r="C157" s="105"/>
      <c r="D157" s="106"/>
      <c r="E157" s="106"/>
      <c r="F157" s="112"/>
      <c r="CI157" s="113"/>
    </row>
    <row r="158" spans="2:87" s="103" customFormat="1" x14ac:dyDescent="0.35">
      <c r="B158" s="104"/>
      <c r="C158" s="105"/>
      <c r="D158" s="106"/>
      <c r="E158" s="106"/>
      <c r="F158" s="112"/>
      <c r="CI158" s="113"/>
    </row>
    <row r="159" spans="2:87" s="103" customFormat="1" x14ac:dyDescent="0.35">
      <c r="B159" s="104"/>
      <c r="C159" s="105"/>
      <c r="D159" s="106"/>
      <c r="E159" s="106"/>
      <c r="F159" s="112"/>
      <c r="CI159" s="113"/>
    </row>
    <row r="160" spans="2:87" s="103" customFormat="1" x14ac:dyDescent="0.35">
      <c r="B160" s="104"/>
      <c r="C160" s="105"/>
      <c r="D160" s="106"/>
      <c r="E160" s="106"/>
      <c r="F160" s="112"/>
      <c r="CI160" s="113"/>
    </row>
    <row r="161" spans="2:87" s="103" customFormat="1" x14ac:dyDescent="0.35">
      <c r="B161" s="104"/>
      <c r="C161" s="105"/>
      <c r="D161" s="106"/>
      <c r="E161" s="106"/>
      <c r="F161" s="112"/>
      <c r="CI161" s="113"/>
    </row>
    <row r="162" spans="2:87" s="103" customFormat="1" x14ac:dyDescent="0.35">
      <c r="B162" s="104"/>
      <c r="C162" s="105"/>
      <c r="D162" s="106"/>
      <c r="E162" s="106"/>
      <c r="F162" s="112"/>
      <c r="CI162" s="113"/>
    </row>
    <row r="163" spans="2:87" s="103" customFormat="1" x14ac:dyDescent="0.35">
      <c r="B163" s="104"/>
      <c r="C163" s="105"/>
      <c r="D163" s="106"/>
      <c r="E163" s="106"/>
      <c r="F163" s="112"/>
      <c r="CI163" s="113"/>
    </row>
    <row r="164" spans="2:87" s="103" customFormat="1" x14ac:dyDescent="0.35">
      <c r="B164" s="104"/>
      <c r="C164" s="105"/>
      <c r="D164" s="106"/>
      <c r="E164" s="106"/>
      <c r="F164" s="112"/>
      <c r="CI164" s="113"/>
    </row>
    <row r="165" spans="2:87" s="103" customFormat="1" x14ac:dyDescent="0.35">
      <c r="B165" s="104"/>
      <c r="C165" s="105"/>
      <c r="D165" s="106"/>
      <c r="E165" s="106"/>
      <c r="F165" s="112"/>
      <c r="CI165" s="113"/>
    </row>
    <row r="166" spans="2:87" s="103" customFormat="1" x14ac:dyDescent="0.35">
      <c r="B166" s="104"/>
      <c r="C166" s="105"/>
      <c r="D166" s="106"/>
      <c r="E166" s="106"/>
      <c r="F166" s="112"/>
      <c r="CI166" s="113"/>
    </row>
    <row r="167" spans="2:87" s="103" customFormat="1" x14ac:dyDescent="0.35">
      <c r="B167" s="104"/>
      <c r="C167" s="105"/>
      <c r="D167" s="106"/>
      <c r="E167" s="106"/>
      <c r="F167" s="112"/>
      <c r="CI167" s="113"/>
    </row>
    <row r="168" spans="2:87" s="103" customFormat="1" x14ac:dyDescent="0.35">
      <c r="B168" s="104"/>
      <c r="C168" s="105"/>
      <c r="D168" s="106"/>
      <c r="E168" s="106"/>
      <c r="F168" s="112"/>
      <c r="CI168" s="113"/>
    </row>
    <row r="169" spans="2:87" s="103" customFormat="1" x14ac:dyDescent="0.35">
      <c r="B169" s="104"/>
      <c r="C169" s="105"/>
      <c r="D169" s="106"/>
      <c r="E169" s="106"/>
      <c r="F169" s="112"/>
      <c r="CI169" s="113"/>
    </row>
    <row r="170" spans="2:87" s="103" customFormat="1" x14ac:dyDescent="0.35">
      <c r="B170" s="104"/>
      <c r="C170" s="105"/>
      <c r="D170" s="106"/>
      <c r="E170" s="106"/>
      <c r="F170" s="112"/>
      <c r="CI170" s="113"/>
    </row>
    <row r="171" spans="2:87" s="103" customFormat="1" x14ac:dyDescent="0.35">
      <c r="B171" s="104"/>
      <c r="C171" s="105"/>
      <c r="D171" s="106"/>
      <c r="E171" s="106"/>
      <c r="F171" s="112"/>
      <c r="CI171" s="113"/>
    </row>
    <row r="172" spans="2:87" s="103" customFormat="1" x14ac:dyDescent="0.35">
      <c r="B172" s="104"/>
      <c r="C172" s="105"/>
      <c r="D172" s="106"/>
      <c r="E172" s="106"/>
      <c r="F172" s="112"/>
      <c r="CI172" s="113"/>
    </row>
    <row r="173" spans="2:87" s="103" customFormat="1" x14ac:dyDescent="0.35">
      <c r="B173" s="104"/>
      <c r="C173" s="105"/>
      <c r="D173" s="106"/>
      <c r="E173" s="106"/>
      <c r="F173" s="112"/>
      <c r="CI173" s="113"/>
    </row>
    <row r="174" spans="2:87" s="103" customFormat="1" x14ac:dyDescent="0.35">
      <c r="B174" s="104"/>
      <c r="C174" s="105"/>
      <c r="D174" s="106"/>
      <c r="E174" s="106"/>
      <c r="F174" s="112"/>
      <c r="CI174" s="113"/>
    </row>
    <row r="175" spans="2:87" s="103" customFormat="1" x14ac:dyDescent="0.35">
      <c r="B175" s="104"/>
      <c r="C175" s="105"/>
      <c r="D175" s="106"/>
      <c r="E175" s="106"/>
      <c r="F175" s="112"/>
      <c r="CI175" s="113"/>
    </row>
    <row r="176" spans="2:87" s="103" customFormat="1" x14ac:dyDescent="0.35">
      <c r="B176" s="104"/>
      <c r="C176" s="105"/>
      <c r="D176" s="106"/>
      <c r="E176" s="106"/>
      <c r="F176" s="112"/>
      <c r="CI176" s="113"/>
    </row>
    <row r="177" spans="2:87" s="103" customFormat="1" x14ac:dyDescent="0.35">
      <c r="B177" s="104"/>
      <c r="C177" s="105"/>
      <c r="D177" s="106"/>
      <c r="E177" s="106"/>
      <c r="F177" s="112"/>
      <c r="CI177" s="113"/>
    </row>
    <row r="178" spans="2:87" s="103" customFormat="1" x14ac:dyDescent="0.35">
      <c r="B178" s="104"/>
      <c r="C178" s="105"/>
      <c r="D178" s="106"/>
      <c r="E178" s="106"/>
      <c r="F178" s="112"/>
      <c r="CI178" s="113"/>
    </row>
    <row r="179" spans="2:87" s="103" customFormat="1" x14ac:dyDescent="0.35">
      <c r="B179" s="104"/>
      <c r="C179" s="105"/>
      <c r="D179" s="106"/>
      <c r="E179" s="106"/>
      <c r="F179" s="112"/>
      <c r="CI179" s="113"/>
    </row>
    <row r="180" spans="2:87" s="103" customFormat="1" x14ac:dyDescent="0.35">
      <c r="B180" s="104"/>
      <c r="C180" s="105"/>
      <c r="D180" s="106"/>
      <c r="E180" s="106"/>
      <c r="F180" s="112"/>
      <c r="CI180" s="113"/>
    </row>
    <row r="181" spans="2:87" s="103" customFormat="1" x14ac:dyDescent="0.35">
      <c r="B181" s="104"/>
      <c r="C181" s="105"/>
      <c r="D181" s="106"/>
      <c r="E181" s="106"/>
      <c r="F181" s="112"/>
      <c r="CI181" s="113"/>
    </row>
    <row r="182" spans="2:87" s="103" customFormat="1" x14ac:dyDescent="0.35">
      <c r="B182" s="104"/>
      <c r="C182" s="105"/>
      <c r="D182" s="106"/>
      <c r="E182" s="106"/>
      <c r="F182" s="112"/>
      <c r="CI182" s="113"/>
    </row>
    <row r="183" spans="2:87" s="103" customFormat="1" x14ac:dyDescent="0.35">
      <c r="B183" s="104"/>
      <c r="C183" s="105"/>
      <c r="D183" s="106"/>
      <c r="E183" s="106"/>
      <c r="F183" s="112"/>
      <c r="CI183" s="113"/>
    </row>
    <row r="184" spans="2:87" s="103" customFormat="1" x14ac:dyDescent="0.35">
      <c r="B184" s="104"/>
      <c r="C184" s="105"/>
      <c r="D184" s="106"/>
      <c r="E184" s="106"/>
      <c r="F184" s="112"/>
      <c r="CI184" s="113"/>
    </row>
    <row r="185" spans="2:87" s="103" customFormat="1" x14ac:dyDescent="0.35">
      <c r="B185" s="104"/>
      <c r="C185" s="105"/>
      <c r="D185" s="106"/>
      <c r="E185" s="106"/>
      <c r="F185" s="112"/>
      <c r="CI185" s="113"/>
    </row>
    <row r="186" spans="2:87" s="103" customFormat="1" x14ac:dyDescent="0.35">
      <c r="B186" s="104"/>
      <c r="C186" s="105"/>
      <c r="D186" s="106"/>
      <c r="E186" s="106"/>
      <c r="F186" s="112"/>
      <c r="CI186" s="113"/>
    </row>
    <row r="187" spans="2:87" s="103" customFormat="1" x14ac:dyDescent="0.35">
      <c r="B187" s="104"/>
      <c r="C187" s="105"/>
      <c r="D187" s="106"/>
      <c r="E187" s="106"/>
      <c r="F187" s="112"/>
      <c r="CI187" s="113"/>
    </row>
    <row r="188" spans="2:87" s="103" customFormat="1" x14ac:dyDescent="0.35">
      <c r="B188" s="104"/>
      <c r="C188" s="105"/>
      <c r="D188" s="106"/>
      <c r="E188" s="106"/>
      <c r="F188" s="112"/>
      <c r="CI188" s="113"/>
    </row>
    <row r="189" spans="2:87" s="103" customFormat="1" x14ac:dyDescent="0.35">
      <c r="B189" s="104"/>
      <c r="C189" s="105"/>
      <c r="D189" s="106"/>
      <c r="E189" s="106"/>
      <c r="F189" s="112"/>
      <c r="CI189" s="113"/>
    </row>
    <row r="190" spans="2:87" s="103" customFormat="1" x14ac:dyDescent="0.35">
      <c r="B190" s="104"/>
      <c r="C190" s="105"/>
      <c r="D190" s="106"/>
      <c r="E190" s="106"/>
      <c r="F190" s="112"/>
      <c r="CI190" s="113"/>
    </row>
    <row r="191" spans="2:87" s="103" customFormat="1" x14ac:dyDescent="0.35">
      <c r="B191" s="104"/>
      <c r="C191" s="105"/>
      <c r="D191" s="106"/>
      <c r="E191" s="106"/>
      <c r="F191" s="112"/>
      <c r="CI191" s="113"/>
    </row>
    <row r="192" spans="2:87" s="103" customFormat="1" x14ac:dyDescent="0.35">
      <c r="B192" s="104"/>
      <c r="C192" s="105"/>
      <c r="D192" s="106"/>
      <c r="E192" s="106"/>
      <c r="F192" s="112"/>
      <c r="CI192" s="113"/>
    </row>
    <row r="193" spans="2:87" s="103" customFormat="1" x14ac:dyDescent="0.35">
      <c r="B193" s="104"/>
      <c r="C193" s="105"/>
      <c r="D193" s="106"/>
      <c r="E193" s="106"/>
      <c r="F193" s="112"/>
      <c r="CI193" s="113"/>
    </row>
    <row r="194" spans="2:87" s="103" customFormat="1" x14ac:dyDescent="0.35">
      <c r="B194" s="104"/>
      <c r="C194" s="105"/>
      <c r="D194" s="106"/>
      <c r="E194" s="106"/>
      <c r="F194" s="112"/>
      <c r="CI194" s="113"/>
    </row>
    <row r="195" spans="2:87" s="103" customFormat="1" x14ac:dyDescent="0.35">
      <c r="B195" s="104"/>
      <c r="C195" s="105"/>
      <c r="D195" s="106"/>
      <c r="E195" s="106"/>
      <c r="F195" s="112"/>
      <c r="CI195" s="113"/>
    </row>
    <row r="196" spans="2:87" s="103" customFormat="1" x14ac:dyDescent="0.35">
      <c r="B196" s="104"/>
      <c r="C196" s="105"/>
      <c r="D196" s="106"/>
      <c r="E196" s="106"/>
      <c r="F196" s="112"/>
      <c r="CI196" s="113"/>
    </row>
    <row r="197" spans="2:87" s="103" customFormat="1" x14ac:dyDescent="0.35">
      <c r="B197" s="104"/>
      <c r="C197" s="105"/>
      <c r="D197" s="106"/>
      <c r="E197" s="106"/>
      <c r="F197" s="112"/>
      <c r="CI197" s="113"/>
    </row>
    <row r="198" spans="2:87" s="103" customFormat="1" x14ac:dyDescent="0.35">
      <c r="B198" s="104"/>
      <c r="C198" s="105"/>
      <c r="D198" s="106"/>
      <c r="E198" s="106"/>
      <c r="F198" s="112"/>
      <c r="CI198" s="113"/>
    </row>
    <row r="199" spans="2:87" s="103" customFormat="1" x14ac:dyDescent="0.35">
      <c r="B199" s="104"/>
      <c r="C199" s="105"/>
      <c r="D199" s="106"/>
      <c r="E199" s="106"/>
      <c r="F199" s="112"/>
      <c r="CI199" s="113"/>
    </row>
    <row r="200" spans="2:87" s="103" customFormat="1" x14ac:dyDescent="0.35">
      <c r="B200" s="104"/>
      <c r="C200" s="105"/>
      <c r="D200" s="106"/>
      <c r="E200" s="106"/>
      <c r="F200" s="112"/>
      <c r="CI200" s="113"/>
    </row>
    <row r="201" spans="2:87" s="103" customFormat="1" x14ac:dyDescent="0.35">
      <c r="B201" s="104"/>
      <c r="C201" s="105"/>
      <c r="D201" s="106"/>
      <c r="E201" s="106"/>
      <c r="F201" s="112"/>
      <c r="CI201" s="113"/>
    </row>
    <row r="202" spans="2:87" s="103" customFormat="1" x14ac:dyDescent="0.35">
      <c r="B202" s="104"/>
      <c r="C202" s="105"/>
      <c r="D202" s="106"/>
      <c r="E202" s="106"/>
      <c r="F202" s="112"/>
      <c r="CI202" s="113"/>
    </row>
    <row r="203" spans="2:87" s="103" customFormat="1" x14ac:dyDescent="0.35">
      <c r="B203" s="104"/>
      <c r="C203" s="105"/>
      <c r="D203" s="106"/>
      <c r="E203" s="106"/>
      <c r="F203" s="112"/>
      <c r="CI203" s="113"/>
    </row>
    <row r="204" spans="2:87" s="103" customFormat="1" x14ac:dyDescent="0.35">
      <c r="B204" s="104"/>
      <c r="C204" s="105"/>
      <c r="D204" s="106"/>
      <c r="E204" s="106"/>
      <c r="F204" s="112"/>
      <c r="CI204" s="113"/>
    </row>
    <row r="205" spans="2:87" s="103" customFormat="1" x14ac:dyDescent="0.35">
      <c r="B205" s="104"/>
      <c r="C205" s="105"/>
      <c r="D205" s="106"/>
      <c r="E205" s="106"/>
      <c r="F205" s="112"/>
      <c r="CI205" s="113"/>
    </row>
    <row r="206" spans="2:87" s="103" customFormat="1" x14ac:dyDescent="0.35">
      <c r="B206" s="104"/>
      <c r="C206" s="105"/>
      <c r="D206" s="106"/>
      <c r="E206" s="106"/>
      <c r="F206" s="112"/>
      <c r="CI206" s="113"/>
    </row>
    <row r="207" spans="2:87" s="103" customFormat="1" x14ac:dyDescent="0.35">
      <c r="B207" s="104"/>
      <c r="C207" s="105"/>
      <c r="D207" s="106"/>
      <c r="E207" s="106"/>
      <c r="F207" s="112"/>
      <c r="CI207" s="113"/>
    </row>
    <row r="208" spans="2:87" s="103" customFormat="1" x14ac:dyDescent="0.35">
      <c r="B208" s="104"/>
      <c r="C208" s="105"/>
      <c r="D208" s="106"/>
      <c r="E208" s="106"/>
      <c r="F208" s="112"/>
      <c r="CI208" s="113"/>
    </row>
    <row r="209" spans="2:87" s="103" customFormat="1" x14ac:dyDescent="0.35">
      <c r="B209" s="104"/>
      <c r="C209" s="105"/>
      <c r="D209" s="106"/>
      <c r="E209" s="106"/>
      <c r="F209" s="112"/>
      <c r="CI209" s="113"/>
    </row>
    <row r="210" spans="2:87" s="103" customFormat="1" x14ac:dyDescent="0.35">
      <c r="B210" s="104"/>
      <c r="C210" s="105"/>
      <c r="D210" s="106"/>
      <c r="E210" s="106"/>
      <c r="F210" s="112"/>
      <c r="CI210" s="113"/>
    </row>
    <row r="211" spans="2:87" s="103" customFormat="1" x14ac:dyDescent="0.35">
      <c r="B211" s="104"/>
      <c r="C211" s="105"/>
      <c r="D211" s="106"/>
      <c r="E211" s="106"/>
      <c r="F211" s="112"/>
      <c r="CI211" s="113"/>
    </row>
    <row r="212" spans="2:87" s="103" customFormat="1" x14ac:dyDescent="0.35">
      <c r="B212" s="104"/>
      <c r="C212" s="105"/>
      <c r="D212" s="106"/>
      <c r="E212" s="106"/>
      <c r="F212" s="112"/>
      <c r="CI212" s="113"/>
    </row>
    <row r="213" spans="2:87" s="103" customFormat="1" x14ac:dyDescent="0.35">
      <c r="B213" s="104"/>
      <c r="C213" s="105"/>
      <c r="D213" s="106"/>
      <c r="E213" s="106"/>
      <c r="F213" s="112"/>
      <c r="CI213" s="113"/>
    </row>
    <row r="214" spans="2:87" s="103" customFormat="1" x14ac:dyDescent="0.35">
      <c r="B214" s="104"/>
      <c r="C214" s="105"/>
      <c r="D214" s="106"/>
      <c r="E214" s="106"/>
      <c r="F214" s="112"/>
      <c r="CI214" s="113"/>
    </row>
    <row r="215" spans="2:87" s="103" customFormat="1" x14ac:dyDescent="0.35">
      <c r="B215" s="104"/>
      <c r="C215" s="105"/>
      <c r="D215" s="106"/>
      <c r="E215" s="106"/>
      <c r="F215" s="112"/>
      <c r="CI215" s="113"/>
    </row>
    <row r="216" spans="2:87" s="103" customFormat="1" x14ac:dyDescent="0.35">
      <c r="B216" s="104"/>
      <c r="C216" s="105"/>
      <c r="D216" s="106"/>
      <c r="E216" s="106"/>
      <c r="F216" s="112"/>
      <c r="CI216" s="113"/>
    </row>
    <row r="217" spans="2:87" s="103" customFormat="1" x14ac:dyDescent="0.35">
      <c r="B217" s="104"/>
      <c r="C217" s="105"/>
      <c r="D217" s="106"/>
      <c r="E217" s="106"/>
      <c r="F217" s="112"/>
      <c r="CI217" s="113"/>
    </row>
    <row r="218" spans="2:87" s="103" customFormat="1" x14ac:dyDescent="0.35">
      <c r="B218" s="104"/>
      <c r="C218" s="105"/>
      <c r="D218" s="106"/>
      <c r="E218" s="106"/>
      <c r="F218" s="112"/>
      <c r="CI218" s="113"/>
    </row>
    <row r="219" spans="2:87" s="103" customFormat="1" x14ac:dyDescent="0.35">
      <c r="B219" s="104"/>
      <c r="C219" s="105"/>
      <c r="D219" s="106"/>
      <c r="E219" s="106"/>
      <c r="F219" s="112"/>
      <c r="CI219" s="113"/>
    </row>
    <row r="220" spans="2:87" s="103" customFormat="1" x14ac:dyDescent="0.35">
      <c r="B220" s="104"/>
      <c r="C220" s="105"/>
      <c r="D220" s="106"/>
      <c r="E220" s="106"/>
      <c r="F220" s="112"/>
      <c r="CI220" s="113"/>
    </row>
    <row r="221" spans="2:87" s="103" customFormat="1" x14ac:dyDescent="0.35">
      <c r="B221" s="104"/>
      <c r="C221" s="105"/>
      <c r="D221" s="106"/>
      <c r="E221" s="106"/>
      <c r="F221" s="112"/>
      <c r="CI221" s="113"/>
    </row>
    <row r="222" spans="2:87" s="103" customFormat="1" x14ac:dyDescent="0.35">
      <c r="B222" s="104"/>
      <c r="C222" s="105"/>
      <c r="D222" s="106"/>
      <c r="E222" s="106"/>
      <c r="F222" s="112"/>
      <c r="CI222" s="113"/>
    </row>
    <row r="223" spans="2:87" s="103" customFormat="1" x14ac:dyDescent="0.35">
      <c r="B223" s="104"/>
      <c r="C223" s="105"/>
      <c r="D223" s="106"/>
      <c r="E223" s="106"/>
      <c r="F223" s="112"/>
      <c r="CI223" s="113"/>
    </row>
    <row r="224" spans="2:87" s="103" customFormat="1" x14ac:dyDescent="0.35">
      <c r="B224" s="104"/>
      <c r="C224" s="105"/>
      <c r="D224" s="106"/>
      <c r="E224" s="106"/>
      <c r="F224" s="112"/>
      <c r="CI224" s="113"/>
    </row>
    <row r="225" spans="2:87" s="103" customFormat="1" x14ac:dyDescent="0.35">
      <c r="B225" s="104"/>
      <c r="C225" s="105"/>
      <c r="D225" s="106"/>
      <c r="E225" s="106"/>
      <c r="F225" s="112"/>
      <c r="CI225" s="113"/>
    </row>
    <row r="226" spans="2:87" s="103" customFormat="1" x14ac:dyDescent="0.35">
      <c r="B226" s="104"/>
      <c r="C226" s="105"/>
      <c r="D226" s="106"/>
      <c r="E226" s="106"/>
      <c r="F226" s="112"/>
      <c r="CI226" s="113"/>
    </row>
    <row r="227" spans="2:87" s="103" customFormat="1" x14ac:dyDescent="0.35">
      <c r="B227" s="104"/>
      <c r="C227" s="105"/>
      <c r="D227" s="106"/>
      <c r="E227" s="106"/>
      <c r="F227" s="112"/>
      <c r="CI227" s="113"/>
    </row>
    <row r="228" spans="2:87" s="103" customFormat="1" x14ac:dyDescent="0.35">
      <c r="B228" s="104"/>
      <c r="C228" s="105"/>
      <c r="D228" s="106"/>
      <c r="E228" s="106"/>
      <c r="F228" s="112"/>
      <c r="CI228" s="113"/>
    </row>
    <row r="229" spans="2:87" s="103" customFormat="1" x14ac:dyDescent="0.35">
      <c r="B229" s="104"/>
      <c r="C229" s="105"/>
      <c r="D229" s="106"/>
      <c r="E229" s="106"/>
      <c r="F229" s="112"/>
      <c r="CI229" s="113"/>
    </row>
    <row r="230" spans="2:87" s="103" customFormat="1" x14ac:dyDescent="0.35">
      <c r="B230" s="104"/>
      <c r="C230" s="105"/>
      <c r="D230" s="106"/>
      <c r="E230" s="106"/>
      <c r="F230" s="112"/>
      <c r="CI230" s="113"/>
    </row>
    <row r="231" spans="2:87" s="103" customFormat="1" x14ac:dyDescent="0.35">
      <c r="B231" s="104"/>
      <c r="C231" s="105"/>
      <c r="D231" s="106"/>
      <c r="E231" s="106"/>
      <c r="F231" s="112"/>
      <c r="CI231" s="113"/>
    </row>
    <row r="232" spans="2:87" s="103" customFormat="1" x14ac:dyDescent="0.35">
      <c r="B232" s="104"/>
      <c r="C232" s="105"/>
      <c r="D232" s="106"/>
      <c r="E232" s="106"/>
      <c r="F232" s="112"/>
      <c r="CI232" s="113"/>
    </row>
    <row r="233" spans="2:87" s="103" customFormat="1" x14ac:dyDescent="0.35">
      <c r="B233" s="104"/>
      <c r="C233" s="105"/>
      <c r="D233" s="106"/>
      <c r="E233" s="106"/>
      <c r="F233" s="112"/>
      <c r="CI233" s="113"/>
    </row>
    <row r="234" spans="2:87" s="103" customFormat="1" x14ac:dyDescent="0.35">
      <c r="B234" s="104"/>
      <c r="C234" s="105"/>
      <c r="D234" s="106"/>
      <c r="E234" s="106"/>
      <c r="F234" s="112"/>
      <c r="CI234" s="113"/>
    </row>
    <row r="235" spans="2:87" s="103" customFormat="1" x14ac:dyDescent="0.35">
      <c r="B235" s="104"/>
      <c r="C235" s="105"/>
      <c r="D235" s="106"/>
      <c r="E235" s="106"/>
      <c r="F235" s="112"/>
      <c r="CI235" s="113"/>
    </row>
    <row r="236" spans="2:87" s="103" customFormat="1" x14ac:dyDescent="0.35">
      <c r="B236" s="104"/>
      <c r="C236" s="105"/>
      <c r="D236" s="106"/>
      <c r="E236" s="106"/>
      <c r="F236" s="112"/>
      <c r="CI236" s="113"/>
    </row>
    <row r="237" spans="2:87" s="103" customFormat="1" x14ac:dyDescent="0.35">
      <c r="B237" s="104"/>
      <c r="C237" s="105"/>
      <c r="D237" s="106"/>
      <c r="E237" s="106"/>
      <c r="F237" s="112"/>
      <c r="CI237" s="113"/>
    </row>
    <row r="238" spans="2:87" s="103" customFormat="1" x14ac:dyDescent="0.35">
      <c r="B238" s="104"/>
      <c r="C238" s="105"/>
      <c r="D238" s="106"/>
      <c r="E238" s="106"/>
      <c r="F238" s="112"/>
      <c r="CI238" s="113"/>
    </row>
    <row r="239" spans="2:87" s="103" customFormat="1" x14ac:dyDescent="0.35">
      <c r="B239" s="104"/>
      <c r="C239" s="105"/>
      <c r="D239" s="106"/>
      <c r="E239" s="106"/>
      <c r="F239" s="112"/>
      <c r="CI239" s="113"/>
    </row>
    <row r="240" spans="2:87" s="103" customFormat="1" x14ac:dyDescent="0.35">
      <c r="B240" s="104"/>
      <c r="C240" s="105"/>
      <c r="D240" s="106"/>
      <c r="E240" s="106"/>
      <c r="F240" s="112"/>
      <c r="CI240" s="113"/>
    </row>
    <row r="241" spans="2:87" s="103" customFormat="1" x14ac:dyDescent="0.35">
      <c r="B241" s="104"/>
      <c r="C241" s="105"/>
      <c r="D241" s="106"/>
      <c r="E241" s="106"/>
      <c r="F241" s="112"/>
      <c r="CI241" s="113"/>
    </row>
    <row r="242" spans="2:87" s="103" customFormat="1" x14ac:dyDescent="0.35">
      <c r="B242" s="104"/>
      <c r="C242" s="105"/>
      <c r="D242" s="106"/>
      <c r="E242" s="106"/>
      <c r="F242" s="112"/>
      <c r="CI242" s="113"/>
    </row>
    <row r="243" spans="2:87" s="103" customFormat="1" x14ac:dyDescent="0.35">
      <c r="B243" s="104"/>
      <c r="C243" s="105"/>
      <c r="D243" s="106"/>
      <c r="E243" s="106"/>
      <c r="F243" s="112"/>
      <c r="CI243" s="113"/>
    </row>
    <row r="244" spans="2:87" s="103" customFormat="1" x14ac:dyDescent="0.35">
      <c r="B244" s="104"/>
      <c r="C244" s="105"/>
      <c r="D244" s="106"/>
      <c r="E244" s="106"/>
      <c r="F244" s="112"/>
      <c r="CI244" s="113"/>
    </row>
    <row r="245" spans="2:87" s="103" customFormat="1" x14ac:dyDescent="0.35">
      <c r="B245" s="104"/>
      <c r="C245" s="105"/>
      <c r="D245" s="106"/>
      <c r="E245" s="106"/>
      <c r="F245" s="112"/>
      <c r="CI245" s="113"/>
    </row>
    <row r="246" spans="2:87" s="103" customFormat="1" x14ac:dyDescent="0.35">
      <c r="B246" s="104"/>
      <c r="C246" s="105"/>
      <c r="D246" s="106"/>
      <c r="E246" s="106"/>
      <c r="F246" s="112"/>
      <c r="CI246" s="113"/>
    </row>
    <row r="247" spans="2:87" s="103" customFormat="1" x14ac:dyDescent="0.35">
      <c r="B247" s="104"/>
      <c r="C247" s="105"/>
      <c r="D247" s="106"/>
      <c r="E247" s="106"/>
      <c r="F247" s="112"/>
      <c r="CI247" s="113"/>
    </row>
    <row r="248" spans="2:87" s="103" customFormat="1" x14ac:dyDescent="0.35">
      <c r="B248" s="104"/>
      <c r="C248" s="105"/>
      <c r="D248" s="106"/>
      <c r="E248" s="106"/>
      <c r="F248" s="112"/>
      <c r="CI248" s="113"/>
    </row>
    <row r="249" spans="2:87" s="103" customFormat="1" x14ac:dyDescent="0.35">
      <c r="B249" s="104"/>
      <c r="C249" s="105"/>
      <c r="D249" s="106"/>
      <c r="E249" s="106"/>
      <c r="F249" s="112"/>
      <c r="CI249" s="113"/>
    </row>
    <row r="250" spans="2:87" s="103" customFormat="1" x14ac:dyDescent="0.35">
      <c r="B250" s="104"/>
      <c r="C250" s="105"/>
      <c r="D250" s="106"/>
      <c r="E250" s="106"/>
      <c r="F250" s="112"/>
      <c r="CI250" s="113"/>
    </row>
    <row r="251" spans="2:87" s="103" customFormat="1" x14ac:dyDescent="0.35">
      <c r="B251" s="104"/>
      <c r="C251" s="105"/>
      <c r="D251" s="106"/>
      <c r="E251" s="106"/>
      <c r="F251" s="112"/>
      <c r="CI251" s="113"/>
    </row>
    <row r="252" spans="2:87" s="103" customFormat="1" x14ac:dyDescent="0.35">
      <c r="B252" s="104"/>
      <c r="C252" s="105"/>
      <c r="D252" s="106"/>
      <c r="E252" s="106"/>
      <c r="F252" s="112"/>
      <c r="CI252" s="113"/>
    </row>
    <row r="253" spans="2:87" s="103" customFormat="1" x14ac:dyDescent="0.35">
      <c r="B253" s="104"/>
      <c r="C253" s="105"/>
      <c r="D253" s="106"/>
      <c r="E253" s="106"/>
      <c r="F253" s="112"/>
      <c r="CI253" s="113"/>
    </row>
    <row r="254" spans="2:87" s="103" customFormat="1" x14ac:dyDescent="0.35">
      <c r="B254" s="104"/>
      <c r="C254" s="105"/>
      <c r="D254" s="106"/>
      <c r="E254" s="106"/>
      <c r="F254" s="112"/>
      <c r="CI254" s="113"/>
    </row>
    <row r="255" spans="2:87" s="103" customFormat="1" x14ac:dyDescent="0.35">
      <c r="B255" s="104"/>
      <c r="C255" s="105"/>
      <c r="D255" s="106"/>
      <c r="E255" s="106"/>
      <c r="F255" s="112"/>
      <c r="CI255" s="113"/>
    </row>
    <row r="256" spans="2:87" s="103" customFormat="1" x14ac:dyDescent="0.35">
      <c r="B256" s="104"/>
      <c r="C256" s="105"/>
      <c r="D256" s="106"/>
      <c r="E256" s="106"/>
      <c r="F256" s="112"/>
      <c r="CI256" s="113"/>
    </row>
    <row r="257" spans="2:87" s="103" customFormat="1" x14ac:dyDescent="0.35">
      <c r="B257" s="104"/>
      <c r="C257" s="105"/>
      <c r="D257" s="106"/>
      <c r="E257" s="106"/>
      <c r="F257" s="112"/>
      <c r="CI257" s="113"/>
    </row>
    <row r="258" spans="2:87" s="103" customFormat="1" x14ac:dyDescent="0.35">
      <c r="B258" s="104"/>
      <c r="C258" s="105"/>
      <c r="D258" s="106"/>
      <c r="E258" s="106"/>
      <c r="F258" s="112"/>
      <c r="CI258" s="113"/>
    </row>
    <row r="259" spans="2:87" s="103" customFormat="1" x14ac:dyDescent="0.35">
      <c r="B259" s="104"/>
      <c r="C259" s="105"/>
      <c r="D259" s="106"/>
      <c r="E259" s="106"/>
      <c r="F259" s="112"/>
      <c r="CI259" s="113"/>
    </row>
    <row r="260" spans="2:87" s="103" customFormat="1" x14ac:dyDescent="0.35">
      <c r="B260" s="104"/>
      <c r="C260" s="105"/>
      <c r="D260" s="106"/>
      <c r="E260" s="106"/>
      <c r="F260" s="112"/>
      <c r="CI260" s="113"/>
    </row>
    <row r="261" spans="2:87" s="103" customFormat="1" x14ac:dyDescent="0.35">
      <c r="B261" s="104"/>
      <c r="C261" s="105"/>
      <c r="D261" s="106"/>
      <c r="E261" s="106"/>
      <c r="F261" s="112"/>
      <c r="CI261" s="113"/>
    </row>
    <row r="262" spans="2:87" s="103" customFormat="1" x14ac:dyDescent="0.35">
      <c r="B262" s="104"/>
      <c r="C262" s="105"/>
      <c r="D262" s="106"/>
      <c r="E262" s="106"/>
      <c r="F262" s="112"/>
      <c r="CI262" s="113"/>
    </row>
    <row r="263" spans="2:87" s="103" customFormat="1" x14ac:dyDescent="0.35">
      <c r="B263" s="104"/>
      <c r="C263" s="105"/>
      <c r="D263" s="106"/>
      <c r="E263" s="106"/>
      <c r="F263" s="112"/>
      <c r="CI263" s="113"/>
    </row>
    <row r="264" spans="2:87" s="103" customFormat="1" x14ac:dyDescent="0.35">
      <c r="B264" s="104"/>
      <c r="C264" s="105"/>
      <c r="D264" s="106"/>
      <c r="E264" s="106"/>
      <c r="F264" s="112"/>
      <c r="CI264" s="113"/>
    </row>
    <row r="265" spans="2:87" s="103" customFormat="1" x14ac:dyDescent="0.35">
      <c r="B265" s="104"/>
      <c r="C265" s="105"/>
      <c r="D265" s="106"/>
      <c r="E265" s="106"/>
      <c r="F265" s="112"/>
      <c r="CI265" s="113"/>
    </row>
    <row r="266" spans="2:87" s="103" customFormat="1" x14ac:dyDescent="0.35">
      <c r="B266" s="104"/>
      <c r="C266" s="105"/>
      <c r="D266" s="106"/>
      <c r="E266" s="106"/>
      <c r="F266" s="112"/>
      <c r="CI266" s="113"/>
    </row>
    <row r="267" spans="2:87" s="103" customFormat="1" x14ac:dyDescent="0.35">
      <c r="B267" s="104"/>
      <c r="C267" s="105"/>
      <c r="D267" s="106"/>
      <c r="E267" s="106"/>
      <c r="F267" s="112"/>
      <c r="CI267" s="113"/>
    </row>
    <row r="268" spans="2:87" s="103" customFormat="1" x14ac:dyDescent="0.35">
      <c r="B268" s="104"/>
      <c r="C268" s="105"/>
      <c r="D268" s="106"/>
      <c r="E268" s="106"/>
      <c r="F268" s="112"/>
      <c r="CI268" s="113"/>
    </row>
    <row r="269" spans="2:87" s="103" customFormat="1" x14ac:dyDescent="0.35">
      <c r="B269" s="104"/>
      <c r="C269" s="105"/>
      <c r="D269" s="106"/>
      <c r="E269" s="106"/>
      <c r="F269" s="112"/>
      <c r="CI269" s="113"/>
    </row>
    <row r="270" spans="2:87" s="103" customFormat="1" x14ac:dyDescent="0.35">
      <c r="B270" s="104"/>
      <c r="C270" s="105"/>
      <c r="D270" s="106"/>
      <c r="E270" s="106"/>
      <c r="F270" s="112"/>
      <c r="CI270" s="113"/>
    </row>
    <row r="271" spans="2:87" s="103" customFormat="1" x14ac:dyDescent="0.35">
      <c r="B271" s="104"/>
      <c r="C271" s="105"/>
      <c r="D271" s="106"/>
      <c r="E271" s="106"/>
      <c r="F271" s="112"/>
      <c r="CI271" s="113"/>
    </row>
    <row r="272" spans="2:87" s="103" customFormat="1" x14ac:dyDescent="0.35">
      <c r="B272" s="104"/>
      <c r="C272" s="105"/>
      <c r="D272" s="106"/>
      <c r="E272" s="106"/>
      <c r="F272" s="112"/>
      <c r="CI272" s="113"/>
    </row>
    <row r="273" spans="2:87" s="103" customFormat="1" x14ac:dyDescent="0.35">
      <c r="B273" s="104"/>
      <c r="C273" s="105"/>
      <c r="D273" s="106"/>
      <c r="E273" s="106"/>
      <c r="F273" s="112"/>
      <c r="CI273" s="113"/>
    </row>
    <row r="274" spans="2:87" s="103" customFormat="1" x14ac:dyDescent="0.35">
      <c r="B274" s="104"/>
      <c r="C274" s="105"/>
      <c r="D274" s="106"/>
      <c r="E274" s="106"/>
      <c r="F274" s="112"/>
      <c r="CI274" s="113"/>
    </row>
    <row r="275" spans="2:87" s="103" customFormat="1" x14ac:dyDescent="0.35">
      <c r="B275" s="104"/>
      <c r="C275" s="105"/>
      <c r="D275" s="106"/>
      <c r="E275" s="106"/>
      <c r="F275" s="112"/>
      <c r="CI275" s="113"/>
    </row>
    <row r="276" spans="2:87" s="103" customFormat="1" x14ac:dyDescent="0.35">
      <c r="B276" s="104"/>
      <c r="C276" s="105"/>
      <c r="D276" s="106"/>
      <c r="E276" s="106"/>
      <c r="F276" s="112"/>
      <c r="CI276" s="113"/>
    </row>
    <row r="277" spans="2:87" s="103" customFormat="1" x14ac:dyDescent="0.35">
      <c r="B277" s="104"/>
      <c r="C277" s="105"/>
      <c r="D277" s="106"/>
      <c r="E277" s="106"/>
      <c r="F277" s="112"/>
      <c r="CI277" s="113"/>
    </row>
    <row r="278" spans="2:87" s="103" customFormat="1" x14ac:dyDescent="0.35">
      <c r="B278" s="104"/>
      <c r="C278" s="105"/>
      <c r="D278" s="106"/>
      <c r="E278" s="106"/>
      <c r="F278" s="112"/>
      <c r="CI278" s="113"/>
    </row>
    <row r="279" spans="2:87" s="103" customFormat="1" x14ac:dyDescent="0.35">
      <c r="B279" s="104"/>
      <c r="C279" s="105"/>
      <c r="D279" s="106"/>
      <c r="E279" s="106"/>
      <c r="F279" s="112"/>
      <c r="CI279" s="113"/>
    </row>
    <row r="280" spans="2:87" s="103" customFormat="1" x14ac:dyDescent="0.35">
      <c r="B280" s="104"/>
      <c r="C280" s="105"/>
      <c r="D280" s="106"/>
      <c r="E280" s="106"/>
      <c r="F280" s="112"/>
      <c r="CI280" s="113"/>
    </row>
    <row r="281" spans="2:87" s="103" customFormat="1" x14ac:dyDescent="0.35">
      <c r="B281" s="104"/>
      <c r="C281" s="105"/>
      <c r="D281" s="106"/>
      <c r="E281" s="106"/>
      <c r="F281" s="112"/>
      <c r="CI281" s="113"/>
    </row>
    <row r="282" spans="2:87" s="103" customFormat="1" x14ac:dyDescent="0.35">
      <c r="B282" s="104"/>
      <c r="C282" s="105"/>
      <c r="D282" s="106"/>
      <c r="E282" s="106"/>
      <c r="F282" s="112"/>
      <c r="CI282" s="113"/>
    </row>
    <row r="283" spans="2:87" s="103" customFormat="1" x14ac:dyDescent="0.35">
      <c r="B283" s="104"/>
      <c r="C283" s="105"/>
      <c r="D283" s="106"/>
      <c r="E283" s="106"/>
      <c r="F283" s="112"/>
      <c r="CI283" s="113"/>
    </row>
    <row r="284" spans="2:87" s="103" customFormat="1" x14ac:dyDescent="0.35">
      <c r="B284" s="104"/>
      <c r="C284" s="105"/>
      <c r="D284" s="106"/>
      <c r="E284" s="106"/>
      <c r="F284" s="112"/>
      <c r="CI284" s="113"/>
    </row>
    <row r="285" spans="2:87" s="103" customFormat="1" x14ac:dyDescent="0.35">
      <c r="B285" s="104"/>
      <c r="C285" s="105"/>
      <c r="D285" s="106"/>
      <c r="E285" s="106"/>
      <c r="F285" s="112"/>
      <c r="CI285" s="113"/>
    </row>
    <row r="286" spans="2:87" s="103" customFormat="1" x14ac:dyDescent="0.35">
      <c r="B286" s="104"/>
      <c r="C286" s="105"/>
      <c r="D286" s="106"/>
      <c r="E286" s="106"/>
      <c r="F286" s="112"/>
      <c r="CI286" s="113"/>
    </row>
    <row r="287" spans="2:87" s="103" customFormat="1" x14ac:dyDescent="0.35">
      <c r="B287" s="104"/>
      <c r="C287" s="105"/>
      <c r="D287" s="106"/>
      <c r="E287" s="106"/>
      <c r="F287" s="112"/>
      <c r="CI287" s="113"/>
    </row>
    <row r="288" spans="2:87" s="103" customFormat="1" x14ac:dyDescent="0.35">
      <c r="B288" s="104"/>
      <c r="C288" s="105"/>
      <c r="D288" s="106"/>
      <c r="E288" s="106"/>
      <c r="F288" s="112"/>
      <c r="CI288" s="113"/>
    </row>
    <row r="289" spans="2:87" s="103" customFormat="1" x14ac:dyDescent="0.35">
      <c r="B289" s="104"/>
      <c r="C289" s="105"/>
      <c r="D289" s="106"/>
      <c r="E289" s="106"/>
      <c r="F289" s="112"/>
      <c r="CI289" s="113"/>
    </row>
    <row r="290" spans="2:87" s="103" customFormat="1" x14ac:dyDescent="0.35">
      <c r="B290" s="104"/>
      <c r="C290" s="105"/>
      <c r="D290" s="106"/>
      <c r="E290" s="106"/>
      <c r="F290" s="112"/>
      <c r="CI290" s="113"/>
    </row>
    <row r="291" spans="2:87" s="103" customFormat="1" x14ac:dyDescent="0.35">
      <c r="B291" s="104"/>
      <c r="C291" s="105"/>
      <c r="D291" s="106"/>
      <c r="E291" s="106"/>
      <c r="F291" s="112"/>
      <c r="CI291" s="113"/>
    </row>
    <row r="292" spans="2:87" s="103" customFormat="1" x14ac:dyDescent="0.35">
      <c r="B292" s="104"/>
      <c r="C292" s="105"/>
      <c r="D292" s="106"/>
      <c r="E292" s="106"/>
      <c r="F292" s="112"/>
      <c r="CI292" s="113"/>
    </row>
    <row r="293" spans="2:87" s="103" customFormat="1" x14ac:dyDescent="0.35">
      <c r="B293" s="104"/>
      <c r="C293" s="105"/>
      <c r="D293" s="106"/>
      <c r="E293" s="106"/>
      <c r="F293" s="112"/>
      <c r="CI293" s="113"/>
    </row>
    <row r="294" spans="2:87" s="103" customFormat="1" x14ac:dyDescent="0.35">
      <c r="B294" s="104"/>
      <c r="C294" s="105"/>
      <c r="D294" s="106"/>
      <c r="E294" s="106"/>
      <c r="F294" s="112"/>
      <c r="CI294" s="113"/>
    </row>
    <row r="295" spans="2:87" s="103" customFormat="1" x14ac:dyDescent="0.35">
      <c r="B295" s="104"/>
      <c r="C295" s="105"/>
      <c r="D295" s="106"/>
      <c r="E295" s="106"/>
      <c r="F295" s="112"/>
      <c r="CI295" s="113"/>
    </row>
    <row r="296" spans="2:87" s="103" customFormat="1" x14ac:dyDescent="0.35">
      <c r="B296" s="104"/>
      <c r="C296" s="105"/>
      <c r="D296" s="106"/>
      <c r="E296" s="106"/>
      <c r="F296" s="112"/>
      <c r="CI296" s="113"/>
    </row>
    <row r="297" spans="2:87" s="103" customFormat="1" x14ac:dyDescent="0.35">
      <c r="B297" s="104"/>
      <c r="C297" s="105"/>
      <c r="D297" s="106"/>
      <c r="E297" s="106"/>
      <c r="F297" s="112"/>
      <c r="CI297" s="113"/>
    </row>
    <row r="298" spans="2:87" s="103" customFormat="1" x14ac:dyDescent="0.35">
      <c r="B298" s="104"/>
      <c r="C298" s="105"/>
      <c r="D298" s="106"/>
      <c r="E298" s="106"/>
      <c r="F298" s="112"/>
      <c r="CI298" s="113"/>
    </row>
    <row r="299" spans="2:87" s="103" customFormat="1" x14ac:dyDescent="0.35">
      <c r="B299" s="104"/>
      <c r="C299" s="105"/>
      <c r="D299" s="106"/>
      <c r="E299" s="106"/>
      <c r="F299" s="112"/>
      <c r="CI299" s="113"/>
    </row>
    <row r="300" spans="2:87" s="103" customFormat="1" x14ac:dyDescent="0.35">
      <c r="B300" s="104"/>
      <c r="C300" s="105"/>
      <c r="D300" s="106"/>
      <c r="E300" s="106"/>
      <c r="F300" s="112"/>
      <c r="CI300" s="113"/>
    </row>
    <row r="301" spans="2:87" s="103" customFormat="1" x14ac:dyDescent="0.35">
      <c r="B301" s="104"/>
      <c r="C301" s="105"/>
      <c r="D301" s="106"/>
      <c r="E301" s="106"/>
      <c r="F301" s="112"/>
      <c r="CI301" s="113"/>
    </row>
    <row r="302" spans="2:87" s="103" customFormat="1" x14ac:dyDescent="0.35">
      <c r="B302" s="104"/>
      <c r="C302" s="105"/>
      <c r="D302" s="106"/>
      <c r="E302" s="106"/>
      <c r="F302" s="112"/>
      <c r="CI302" s="113"/>
    </row>
    <row r="303" spans="2:87" s="103" customFormat="1" x14ac:dyDescent="0.35">
      <c r="B303" s="104"/>
      <c r="C303" s="105"/>
      <c r="D303" s="106"/>
      <c r="E303" s="106"/>
      <c r="F303" s="112"/>
      <c r="CI303" s="113"/>
    </row>
    <row r="304" spans="2:87" s="103" customFormat="1" x14ac:dyDescent="0.35">
      <c r="B304" s="104"/>
      <c r="C304" s="105"/>
      <c r="D304" s="106"/>
      <c r="E304" s="106"/>
      <c r="F304" s="112"/>
      <c r="CI304" s="113"/>
    </row>
    <row r="305" spans="2:87" s="103" customFormat="1" x14ac:dyDescent="0.35">
      <c r="B305" s="104"/>
      <c r="C305" s="105"/>
      <c r="D305" s="106"/>
      <c r="E305" s="106"/>
      <c r="F305" s="112"/>
      <c r="CI305" s="113"/>
    </row>
    <row r="306" spans="2:87" s="103" customFormat="1" x14ac:dyDescent="0.35">
      <c r="B306" s="104"/>
      <c r="C306" s="105"/>
      <c r="D306" s="106"/>
      <c r="E306" s="106"/>
      <c r="F306" s="112"/>
      <c r="CI306" s="113"/>
    </row>
    <row r="307" spans="2:87" s="103" customFormat="1" x14ac:dyDescent="0.35">
      <c r="B307" s="104"/>
      <c r="C307" s="105"/>
      <c r="D307" s="106"/>
      <c r="E307" s="106"/>
      <c r="F307" s="112"/>
      <c r="CI307" s="113"/>
    </row>
    <row r="308" spans="2:87" s="103" customFormat="1" x14ac:dyDescent="0.35">
      <c r="B308" s="104"/>
      <c r="C308" s="105"/>
      <c r="D308" s="106"/>
      <c r="E308" s="106"/>
      <c r="F308" s="112"/>
      <c r="CI308" s="113"/>
    </row>
    <row r="309" spans="2:87" s="103" customFormat="1" x14ac:dyDescent="0.35">
      <c r="B309" s="104"/>
      <c r="C309" s="105"/>
      <c r="D309" s="106"/>
      <c r="E309" s="106"/>
      <c r="F309" s="112"/>
      <c r="CI309" s="113"/>
    </row>
    <row r="310" spans="2:87" s="103" customFormat="1" x14ac:dyDescent="0.35">
      <c r="B310" s="104"/>
      <c r="C310" s="105"/>
      <c r="D310" s="106"/>
      <c r="E310" s="106"/>
      <c r="F310" s="112"/>
      <c r="CI310" s="113"/>
    </row>
    <row r="311" spans="2:87" s="103" customFormat="1" x14ac:dyDescent="0.35">
      <c r="B311" s="104"/>
      <c r="C311" s="105"/>
      <c r="D311" s="106"/>
      <c r="E311" s="106"/>
      <c r="F311" s="112"/>
      <c r="CI311" s="113"/>
    </row>
    <row r="312" spans="2:87" s="103" customFormat="1" x14ac:dyDescent="0.35">
      <c r="B312" s="104"/>
      <c r="C312" s="105"/>
      <c r="D312" s="106"/>
      <c r="E312" s="106"/>
      <c r="F312" s="112"/>
      <c r="CI312" s="113"/>
    </row>
    <row r="313" spans="2:87" s="103" customFormat="1" x14ac:dyDescent="0.35">
      <c r="B313" s="104"/>
      <c r="C313" s="105"/>
      <c r="D313" s="106"/>
      <c r="E313" s="106"/>
      <c r="F313" s="112"/>
      <c r="CI313" s="113"/>
    </row>
    <row r="314" spans="2:87" s="103" customFormat="1" x14ac:dyDescent="0.35">
      <c r="B314" s="104"/>
      <c r="C314" s="105"/>
      <c r="D314" s="106"/>
      <c r="E314" s="106"/>
      <c r="F314" s="112"/>
      <c r="CI314" s="113"/>
    </row>
    <row r="315" spans="2:87" s="103" customFormat="1" x14ac:dyDescent="0.35">
      <c r="B315" s="104"/>
      <c r="C315" s="105"/>
      <c r="D315" s="106"/>
      <c r="E315" s="106"/>
      <c r="F315" s="112"/>
      <c r="CI315" s="113"/>
    </row>
    <row r="316" spans="2:87" s="103" customFormat="1" x14ac:dyDescent="0.35">
      <c r="B316" s="104"/>
      <c r="C316" s="105"/>
      <c r="D316" s="106"/>
      <c r="E316" s="106"/>
      <c r="F316" s="112"/>
      <c r="CI316" s="113"/>
    </row>
    <row r="317" spans="2:87" s="103" customFormat="1" x14ac:dyDescent="0.35">
      <c r="B317" s="104"/>
      <c r="C317" s="105"/>
      <c r="D317" s="106"/>
      <c r="E317" s="106"/>
      <c r="F317" s="112"/>
      <c r="CI317" s="113"/>
    </row>
    <row r="318" spans="2:87" s="103" customFormat="1" x14ac:dyDescent="0.35">
      <c r="B318" s="104"/>
      <c r="C318" s="105"/>
      <c r="D318" s="106"/>
      <c r="E318" s="106"/>
      <c r="F318" s="112"/>
      <c r="CI318" s="113"/>
    </row>
    <row r="319" spans="2:87" s="103" customFormat="1" x14ac:dyDescent="0.35">
      <c r="B319" s="104"/>
      <c r="C319" s="105"/>
      <c r="D319" s="106"/>
      <c r="E319" s="106"/>
      <c r="F319" s="112"/>
      <c r="CI319" s="113"/>
    </row>
    <row r="320" spans="2:87" s="103" customFormat="1" x14ac:dyDescent="0.35">
      <c r="B320" s="104"/>
      <c r="C320" s="105"/>
      <c r="D320" s="106"/>
      <c r="E320" s="106"/>
      <c r="F320" s="112"/>
      <c r="CI320" s="113"/>
    </row>
    <row r="321" spans="2:87" s="103" customFormat="1" x14ac:dyDescent="0.35">
      <c r="B321" s="104"/>
      <c r="C321" s="105"/>
      <c r="D321" s="106"/>
      <c r="E321" s="106"/>
      <c r="F321" s="112"/>
      <c r="CI321" s="113"/>
    </row>
    <row r="322" spans="2:87" s="103" customFormat="1" x14ac:dyDescent="0.35">
      <c r="B322" s="104"/>
      <c r="C322" s="105"/>
      <c r="D322" s="106"/>
      <c r="E322" s="106"/>
      <c r="F322" s="112"/>
      <c r="CI322" s="113"/>
    </row>
    <row r="323" spans="2:87" s="103" customFormat="1" x14ac:dyDescent="0.35">
      <c r="B323" s="104"/>
      <c r="C323" s="105"/>
      <c r="D323" s="106"/>
      <c r="E323" s="106"/>
      <c r="F323" s="112"/>
      <c r="CI323" s="113"/>
    </row>
    <row r="324" spans="2:87" s="103" customFormat="1" x14ac:dyDescent="0.35">
      <c r="B324" s="104"/>
      <c r="C324" s="105"/>
      <c r="D324" s="106"/>
      <c r="E324" s="106"/>
      <c r="F324" s="112"/>
      <c r="CI324" s="113"/>
    </row>
    <row r="325" spans="2:87" s="103" customFormat="1" x14ac:dyDescent="0.35">
      <c r="B325" s="104"/>
      <c r="C325" s="105"/>
      <c r="D325" s="106"/>
      <c r="E325" s="106"/>
      <c r="F325" s="112"/>
      <c r="CI325" s="113"/>
    </row>
    <row r="326" spans="2:87" s="103" customFormat="1" x14ac:dyDescent="0.35">
      <c r="B326" s="104"/>
      <c r="C326" s="105"/>
      <c r="D326" s="106"/>
      <c r="E326" s="106"/>
      <c r="F326" s="112"/>
      <c r="CI326" s="113"/>
    </row>
    <row r="327" spans="2:87" s="103" customFormat="1" x14ac:dyDescent="0.35">
      <c r="B327" s="104"/>
      <c r="C327" s="105"/>
      <c r="D327" s="106"/>
      <c r="E327" s="106"/>
      <c r="F327" s="112"/>
      <c r="CI327" s="113"/>
    </row>
    <row r="328" spans="2:87" s="103" customFormat="1" x14ac:dyDescent="0.35">
      <c r="B328" s="104"/>
      <c r="C328" s="105"/>
      <c r="D328" s="106"/>
      <c r="E328" s="106"/>
      <c r="F328" s="112"/>
      <c r="CI328" s="113"/>
    </row>
    <row r="329" spans="2:87" s="103" customFormat="1" x14ac:dyDescent="0.35">
      <c r="B329" s="104"/>
      <c r="C329" s="105"/>
      <c r="D329" s="106"/>
      <c r="E329" s="106"/>
      <c r="F329" s="112"/>
      <c r="CI329" s="113"/>
    </row>
    <row r="330" spans="2:87" s="103" customFormat="1" x14ac:dyDescent="0.35">
      <c r="B330" s="104"/>
      <c r="C330" s="105"/>
      <c r="D330" s="106"/>
      <c r="E330" s="106"/>
      <c r="F330" s="112"/>
      <c r="CI330" s="113"/>
    </row>
    <row r="331" spans="2:87" s="103" customFormat="1" x14ac:dyDescent="0.35">
      <c r="B331" s="104"/>
      <c r="C331" s="105"/>
      <c r="D331" s="106"/>
      <c r="E331" s="106"/>
      <c r="F331" s="112"/>
      <c r="CI331" s="113"/>
    </row>
    <row r="332" spans="2:87" s="103" customFormat="1" x14ac:dyDescent="0.35">
      <c r="B332" s="104"/>
      <c r="C332" s="105"/>
      <c r="D332" s="106"/>
      <c r="E332" s="106"/>
      <c r="F332" s="112"/>
      <c r="CI332" s="113"/>
    </row>
    <row r="333" spans="2:87" s="103" customFormat="1" x14ac:dyDescent="0.35">
      <c r="B333" s="104"/>
      <c r="C333" s="105"/>
      <c r="D333" s="106"/>
      <c r="E333" s="106"/>
      <c r="F333" s="112"/>
      <c r="CI333" s="113"/>
    </row>
    <row r="334" spans="2:87" s="103" customFormat="1" x14ac:dyDescent="0.35">
      <c r="B334" s="104"/>
      <c r="C334" s="105"/>
      <c r="D334" s="106"/>
      <c r="E334" s="106"/>
      <c r="F334" s="112"/>
      <c r="CI334" s="113"/>
    </row>
    <row r="335" spans="2:87" s="103" customFormat="1" x14ac:dyDescent="0.35">
      <c r="B335" s="104"/>
      <c r="C335" s="105"/>
      <c r="D335" s="106"/>
      <c r="E335" s="106"/>
      <c r="F335" s="112"/>
      <c r="CI335" s="113"/>
    </row>
    <row r="336" spans="2:87" s="103" customFormat="1" x14ac:dyDescent="0.35">
      <c r="B336" s="104"/>
      <c r="C336" s="105"/>
      <c r="D336" s="106"/>
      <c r="E336" s="106"/>
      <c r="F336" s="112"/>
      <c r="CI336" s="113"/>
    </row>
    <row r="337" spans="2:87" s="103" customFormat="1" x14ac:dyDescent="0.35">
      <c r="B337" s="104"/>
      <c r="C337" s="105"/>
      <c r="D337" s="106"/>
      <c r="E337" s="106"/>
      <c r="F337" s="112"/>
      <c r="CI337" s="113"/>
    </row>
    <row r="338" spans="2:87" s="103" customFormat="1" x14ac:dyDescent="0.35">
      <c r="B338" s="104"/>
      <c r="C338" s="105"/>
      <c r="D338" s="106"/>
      <c r="E338" s="106"/>
      <c r="F338" s="112"/>
      <c r="CI338" s="113"/>
    </row>
    <row r="339" spans="2:87" s="103" customFormat="1" x14ac:dyDescent="0.35">
      <c r="B339" s="104"/>
      <c r="C339" s="105"/>
      <c r="D339" s="106"/>
      <c r="E339" s="106"/>
      <c r="F339" s="112"/>
      <c r="CI339" s="113"/>
    </row>
    <row r="340" spans="2:87" s="103" customFormat="1" x14ac:dyDescent="0.35">
      <c r="B340" s="104"/>
      <c r="C340" s="105"/>
      <c r="D340" s="106"/>
      <c r="E340" s="106"/>
      <c r="F340" s="112"/>
      <c r="CI340" s="113"/>
    </row>
    <row r="341" spans="2:87" s="103" customFormat="1" x14ac:dyDescent="0.35">
      <c r="B341" s="104"/>
      <c r="C341" s="105"/>
      <c r="D341" s="106"/>
      <c r="E341" s="106"/>
      <c r="F341" s="112"/>
      <c r="CI341" s="113"/>
    </row>
    <row r="342" spans="2:87" s="103" customFormat="1" x14ac:dyDescent="0.35">
      <c r="B342" s="104"/>
      <c r="C342" s="105"/>
      <c r="D342" s="106"/>
      <c r="E342" s="106"/>
      <c r="F342" s="112"/>
      <c r="CI342" s="113"/>
    </row>
    <row r="343" spans="2:87" s="103" customFormat="1" x14ac:dyDescent="0.35">
      <c r="B343" s="104"/>
      <c r="C343" s="105"/>
      <c r="D343" s="106"/>
      <c r="E343" s="106"/>
      <c r="F343" s="112"/>
      <c r="CI343" s="113"/>
    </row>
    <row r="344" spans="2:87" s="103" customFormat="1" x14ac:dyDescent="0.35">
      <c r="B344" s="104"/>
      <c r="C344" s="105"/>
      <c r="D344" s="106"/>
      <c r="E344" s="106"/>
      <c r="F344" s="112"/>
      <c r="CI344" s="113"/>
    </row>
    <row r="345" spans="2:87" s="103" customFormat="1" x14ac:dyDescent="0.35">
      <c r="B345" s="104"/>
      <c r="C345" s="105"/>
      <c r="D345" s="106"/>
      <c r="E345" s="106"/>
      <c r="F345" s="112"/>
      <c r="CI345" s="113"/>
    </row>
    <row r="346" spans="2:87" s="103" customFormat="1" x14ac:dyDescent="0.35">
      <c r="B346" s="104"/>
      <c r="C346" s="105"/>
      <c r="D346" s="106"/>
      <c r="E346" s="106"/>
      <c r="F346" s="112"/>
      <c r="CI346" s="113"/>
    </row>
    <row r="347" spans="2:87" s="103" customFormat="1" x14ac:dyDescent="0.35">
      <c r="B347" s="104"/>
      <c r="C347" s="105"/>
      <c r="D347" s="106"/>
      <c r="E347" s="106"/>
      <c r="F347" s="112"/>
      <c r="CI347" s="113"/>
    </row>
    <row r="348" spans="2:87" s="103" customFormat="1" x14ac:dyDescent="0.35">
      <c r="B348" s="104"/>
      <c r="C348" s="105"/>
      <c r="D348" s="106"/>
      <c r="E348" s="106"/>
      <c r="F348" s="112"/>
      <c r="CI348" s="113"/>
    </row>
    <row r="349" spans="2:87" s="103" customFormat="1" x14ac:dyDescent="0.35">
      <c r="B349" s="104"/>
      <c r="C349" s="105"/>
      <c r="D349" s="106"/>
      <c r="E349" s="106"/>
      <c r="F349" s="112"/>
      <c r="CI349" s="113"/>
    </row>
    <row r="350" spans="2:87" s="103" customFormat="1" x14ac:dyDescent="0.35">
      <c r="B350" s="104"/>
      <c r="C350" s="105"/>
      <c r="D350" s="106"/>
      <c r="E350" s="106"/>
      <c r="F350" s="112"/>
      <c r="CI350" s="113"/>
    </row>
    <row r="351" spans="2:87" s="103" customFormat="1" x14ac:dyDescent="0.35">
      <c r="B351" s="104"/>
      <c r="C351" s="105"/>
      <c r="D351" s="106"/>
      <c r="E351" s="106"/>
      <c r="F351" s="112"/>
      <c r="CI351" s="113"/>
    </row>
    <row r="352" spans="2:87" s="103" customFormat="1" x14ac:dyDescent="0.35">
      <c r="B352" s="104"/>
      <c r="C352" s="105"/>
      <c r="D352" s="106"/>
      <c r="E352" s="106"/>
      <c r="F352" s="112"/>
      <c r="CI352" s="113"/>
    </row>
    <row r="353" spans="2:87" s="103" customFormat="1" x14ac:dyDescent="0.35">
      <c r="B353" s="104"/>
      <c r="C353" s="105"/>
      <c r="D353" s="106"/>
      <c r="E353" s="106"/>
      <c r="F353" s="112"/>
      <c r="CI353" s="113"/>
    </row>
    <row r="354" spans="2:87" s="103" customFormat="1" x14ac:dyDescent="0.35">
      <c r="B354" s="104"/>
      <c r="C354" s="105"/>
      <c r="D354" s="106"/>
      <c r="E354" s="106"/>
      <c r="F354" s="112"/>
      <c r="CI354" s="113"/>
    </row>
    <row r="355" spans="2:87" s="103" customFormat="1" x14ac:dyDescent="0.35">
      <c r="B355" s="104"/>
      <c r="C355" s="105"/>
      <c r="D355" s="106"/>
      <c r="E355" s="106"/>
      <c r="F355" s="112"/>
      <c r="CI355" s="113"/>
    </row>
    <row r="356" spans="2:87" s="103" customFormat="1" x14ac:dyDescent="0.35">
      <c r="B356" s="104"/>
      <c r="C356" s="105"/>
      <c r="D356" s="106"/>
      <c r="E356" s="106"/>
      <c r="F356" s="112"/>
      <c r="CI356" s="113"/>
    </row>
    <row r="357" spans="2:87" s="103" customFormat="1" x14ac:dyDescent="0.35">
      <c r="B357" s="104"/>
      <c r="C357" s="105"/>
      <c r="D357" s="106"/>
      <c r="E357" s="106"/>
      <c r="F357" s="112"/>
      <c r="CI357" s="113"/>
    </row>
    <row r="358" spans="2:87" s="103" customFormat="1" x14ac:dyDescent="0.35">
      <c r="B358" s="104"/>
      <c r="C358" s="105"/>
      <c r="D358" s="106"/>
      <c r="E358" s="106"/>
      <c r="F358" s="112"/>
      <c r="CI358" s="113"/>
    </row>
    <row r="359" spans="2:87" s="103" customFormat="1" x14ac:dyDescent="0.35">
      <c r="B359" s="104"/>
      <c r="C359" s="105"/>
      <c r="D359" s="106"/>
      <c r="E359" s="106"/>
      <c r="F359" s="112"/>
      <c r="CI359" s="113"/>
    </row>
    <row r="360" spans="2:87" s="103" customFormat="1" x14ac:dyDescent="0.35">
      <c r="B360" s="104"/>
      <c r="C360" s="105"/>
      <c r="D360" s="106"/>
      <c r="E360" s="106"/>
      <c r="F360" s="112"/>
      <c r="CI360" s="113"/>
    </row>
    <row r="361" spans="2:87" s="103" customFormat="1" x14ac:dyDescent="0.35">
      <c r="B361" s="104"/>
      <c r="C361" s="105"/>
      <c r="D361" s="106"/>
      <c r="E361" s="106"/>
      <c r="F361" s="112"/>
      <c r="CI361" s="113"/>
    </row>
    <row r="362" spans="2:87" s="103" customFormat="1" x14ac:dyDescent="0.35">
      <c r="B362" s="104"/>
      <c r="C362" s="105"/>
      <c r="D362" s="106"/>
      <c r="E362" s="106"/>
      <c r="F362" s="112"/>
      <c r="CI362" s="113"/>
    </row>
    <row r="363" spans="2:87" s="103" customFormat="1" x14ac:dyDescent="0.35">
      <c r="B363" s="104"/>
      <c r="C363" s="105"/>
      <c r="D363" s="106"/>
      <c r="E363" s="106"/>
      <c r="F363" s="112"/>
      <c r="CI363" s="113"/>
    </row>
    <row r="364" spans="2:87" s="103" customFormat="1" x14ac:dyDescent="0.35">
      <c r="B364" s="104"/>
      <c r="C364" s="105"/>
      <c r="D364" s="106"/>
      <c r="E364" s="106"/>
      <c r="F364" s="112"/>
      <c r="CI364" s="113"/>
    </row>
    <row r="365" spans="2:87" s="103" customFormat="1" x14ac:dyDescent="0.35">
      <c r="B365" s="104"/>
      <c r="C365" s="105"/>
      <c r="D365" s="106"/>
      <c r="E365" s="106"/>
      <c r="F365" s="112"/>
      <c r="CI365" s="113"/>
    </row>
    <row r="366" spans="2:87" s="103" customFormat="1" x14ac:dyDescent="0.35">
      <c r="B366" s="104"/>
      <c r="C366" s="105"/>
      <c r="D366" s="106"/>
      <c r="E366" s="106"/>
      <c r="F366" s="112"/>
      <c r="CI366" s="113"/>
    </row>
    <row r="367" spans="2:87" s="103" customFormat="1" x14ac:dyDescent="0.35">
      <c r="B367" s="104"/>
      <c r="C367" s="105"/>
      <c r="D367" s="106"/>
      <c r="E367" s="106"/>
      <c r="F367" s="112"/>
      <c r="CI367" s="113"/>
    </row>
    <row r="368" spans="2:87" s="103" customFormat="1" x14ac:dyDescent="0.35">
      <c r="B368" s="104"/>
      <c r="C368" s="105"/>
      <c r="D368" s="106"/>
      <c r="E368" s="106"/>
      <c r="F368" s="112"/>
      <c r="CI368" s="113"/>
    </row>
    <row r="369" spans="2:87" s="103" customFormat="1" x14ac:dyDescent="0.35">
      <c r="B369" s="104"/>
      <c r="C369" s="105"/>
      <c r="D369" s="106"/>
      <c r="E369" s="106"/>
      <c r="F369" s="112"/>
      <c r="CI369" s="113"/>
    </row>
    <row r="370" spans="2:87" s="103" customFormat="1" x14ac:dyDescent="0.35">
      <c r="B370" s="104"/>
      <c r="C370" s="105"/>
      <c r="D370" s="106"/>
      <c r="E370" s="106"/>
      <c r="F370" s="112"/>
      <c r="CI370" s="113"/>
    </row>
    <row r="371" spans="2:87" s="103" customFormat="1" x14ac:dyDescent="0.35">
      <c r="B371" s="104"/>
      <c r="C371" s="105"/>
      <c r="D371" s="106"/>
      <c r="E371" s="106"/>
      <c r="F371" s="112"/>
      <c r="CI371" s="113"/>
    </row>
    <row r="372" spans="2:87" s="103" customFormat="1" x14ac:dyDescent="0.35">
      <c r="B372" s="104"/>
      <c r="C372" s="105"/>
      <c r="D372" s="106"/>
      <c r="E372" s="106"/>
      <c r="F372" s="112"/>
      <c r="CI372" s="113"/>
    </row>
    <row r="373" spans="2:87" s="103" customFormat="1" x14ac:dyDescent="0.35">
      <c r="B373" s="104"/>
      <c r="C373" s="105"/>
      <c r="D373" s="106"/>
      <c r="E373" s="106"/>
      <c r="F373" s="112"/>
      <c r="CI373" s="113"/>
    </row>
    <row r="374" spans="2:87" s="103" customFormat="1" x14ac:dyDescent="0.35">
      <c r="B374" s="104"/>
      <c r="C374" s="105"/>
      <c r="D374" s="106"/>
      <c r="E374" s="106"/>
      <c r="F374" s="112"/>
      <c r="CI374" s="113"/>
    </row>
    <row r="375" spans="2:87" s="103" customFormat="1" x14ac:dyDescent="0.35">
      <c r="B375" s="104"/>
      <c r="C375" s="105"/>
      <c r="D375" s="106"/>
      <c r="E375" s="106"/>
      <c r="F375" s="112"/>
      <c r="CI375" s="113"/>
    </row>
    <row r="376" spans="2:87" s="103" customFormat="1" x14ac:dyDescent="0.35">
      <c r="B376" s="104"/>
      <c r="C376" s="105"/>
      <c r="D376" s="106"/>
      <c r="E376" s="106"/>
      <c r="F376" s="112"/>
      <c r="CI376" s="113"/>
    </row>
    <row r="377" spans="2:87" s="103" customFormat="1" x14ac:dyDescent="0.35">
      <c r="B377" s="104"/>
      <c r="C377" s="105"/>
      <c r="D377" s="106"/>
      <c r="E377" s="106"/>
      <c r="F377" s="112"/>
      <c r="CI377" s="113"/>
    </row>
    <row r="378" spans="2:87" s="103" customFormat="1" x14ac:dyDescent="0.35">
      <c r="B378" s="104"/>
      <c r="C378" s="105"/>
      <c r="D378" s="106"/>
      <c r="E378" s="106"/>
      <c r="F378" s="112"/>
      <c r="CI378" s="113"/>
    </row>
    <row r="379" spans="2:87" s="103" customFormat="1" x14ac:dyDescent="0.35">
      <c r="B379" s="104"/>
      <c r="C379" s="105"/>
      <c r="D379" s="106"/>
      <c r="E379" s="106"/>
      <c r="F379" s="112"/>
      <c r="CI379" s="113"/>
    </row>
    <row r="380" spans="2:87" s="103" customFormat="1" x14ac:dyDescent="0.35">
      <c r="B380" s="104"/>
      <c r="C380" s="105"/>
      <c r="D380" s="106"/>
      <c r="E380" s="106"/>
      <c r="F380" s="112"/>
      <c r="CI380" s="113"/>
    </row>
    <row r="381" spans="2:87" s="103" customFormat="1" x14ac:dyDescent="0.35">
      <c r="B381" s="104"/>
      <c r="C381" s="105"/>
      <c r="D381" s="106"/>
      <c r="E381" s="106"/>
      <c r="F381" s="112"/>
      <c r="CI381" s="113"/>
    </row>
    <row r="382" spans="2:87" s="103" customFormat="1" x14ac:dyDescent="0.35">
      <c r="B382" s="104"/>
      <c r="C382" s="105"/>
      <c r="D382" s="106"/>
      <c r="E382" s="106"/>
      <c r="F382" s="112"/>
      <c r="CI382" s="113"/>
    </row>
    <row r="383" spans="2:87" s="103" customFormat="1" x14ac:dyDescent="0.35">
      <c r="B383" s="104"/>
      <c r="C383" s="105"/>
      <c r="D383" s="106"/>
      <c r="E383" s="106"/>
      <c r="F383" s="112"/>
      <c r="CI383" s="113"/>
    </row>
    <row r="384" spans="2:87" s="103" customFormat="1" x14ac:dyDescent="0.35">
      <c r="B384" s="104"/>
      <c r="C384" s="105"/>
      <c r="D384" s="106"/>
      <c r="E384" s="106"/>
      <c r="F384" s="112"/>
      <c r="CI384" s="113"/>
    </row>
    <row r="385" spans="2:87" s="103" customFormat="1" x14ac:dyDescent="0.35">
      <c r="B385" s="104"/>
      <c r="C385" s="105"/>
      <c r="D385" s="106"/>
      <c r="E385" s="106"/>
      <c r="F385" s="112"/>
      <c r="CI385" s="113"/>
    </row>
    <row r="386" spans="2:87" s="103" customFormat="1" x14ac:dyDescent="0.35">
      <c r="B386" s="104"/>
      <c r="C386" s="105"/>
      <c r="D386" s="106"/>
      <c r="E386" s="106"/>
      <c r="F386" s="112"/>
      <c r="CI386" s="113"/>
    </row>
    <row r="387" spans="2:87" s="103" customFormat="1" x14ac:dyDescent="0.35">
      <c r="B387" s="104"/>
      <c r="C387" s="105"/>
      <c r="D387" s="106"/>
      <c r="E387" s="106"/>
      <c r="F387" s="112"/>
      <c r="CI387" s="113"/>
    </row>
    <row r="388" spans="2:87" s="103" customFormat="1" x14ac:dyDescent="0.35">
      <c r="B388" s="104"/>
      <c r="C388" s="105"/>
      <c r="D388" s="106"/>
      <c r="E388" s="106"/>
      <c r="F388" s="112"/>
      <c r="CI388" s="113"/>
    </row>
    <row r="389" spans="2:87" s="103" customFormat="1" x14ac:dyDescent="0.35">
      <c r="B389" s="104"/>
      <c r="C389" s="105"/>
      <c r="D389" s="106"/>
      <c r="E389" s="106"/>
      <c r="F389" s="112"/>
      <c r="CI389" s="113"/>
    </row>
    <row r="390" spans="2:87" s="103" customFormat="1" x14ac:dyDescent="0.35">
      <c r="B390" s="104"/>
      <c r="C390" s="105"/>
      <c r="D390" s="106"/>
      <c r="E390" s="106"/>
      <c r="F390" s="112"/>
      <c r="CI390" s="113"/>
    </row>
    <row r="391" spans="2:87" s="103" customFormat="1" x14ac:dyDescent="0.35">
      <c r="B391" s="104"/>
      <c r="C391" s="105"/>
      <c r="D391" s="106"/>
      <c r="E391" s="106"/>
      <c r="F391" s="112"/>
      <c r="CI391" s="113"/>
    </row>
    <row r="392" spans="2:87" s="103" customFormat="1" x14ac:dyDescent="0.35">
      <c r="B392" s="104"/>
      <c r="C392" s="105"/>
      <c r="D392" s="106"/>
      <c r="E392" s="106"/>
      <c r="F392" s="112"/>
      <c r="CI392" s="113"/>
    </row>
    <row r="393" spans="2:87" s="103" customFormat="1" x14ac:dyDescent="0.35">
      <c r="B393" s="104"/>
      <c r="C393" s="105"/>
      <c r="D393" s="106"/>
      <c r="E393" s="106"/>
      <c r="F393" s="112"/>
      <c r="CI393" s="113"/>
    </row>
    <row r="394" spans="2:87" s="103" customFormat="1" x14ac:dyDescent="0.35">
      <c r="B394" s="104"/>
      <c r="C394" s="105"/>
      <c r="D394" s="106"/>
      <c r="E394" s="106"/>
      <c r="F394" s="112"/>
      <c r="CI394" s="113"/>
    </row>
    <row r="395" spans="2:87" s="103" customFormat="1" x14ac:dyDescent="0.35">
      <c r="B395" s="104"/>
      <c r="C395" s="105"/>
      <c r="D395" s="106"/>
      <c r="E395" s="106"/>
      <c r="F395" s="112"/>
      <c r="CI395" s="113"/>
    </row>
    <row r="396" spans="2:87" s="103" customFormat="1" x14ac:dyDescent="0.35">
      <c r="B396" s="104"/>
      <c r="C396" s="105"/>
      <c r="D396" s="106"/>
      <c r="E396" s="106"/>
      <c r="F396" s="112"/>
      <c r="CI396" s="113"/>
    </row>
    <row r="397" spans="2:87" s="103" customFormat="1" x14ac:dyDescent="0.35">
      <c r="B397" s="104"/>
      <c r="C397" s="105"/>
      <c r="D397" s="106"/>
      <c r="E397" s="106"/>
      <c r="F397" s="112"/>
      <c r="CI397" s="113"/>
    </row>
    <row r="398" spans="2:87" s="103" customFormat="1" x14ac:dyDescent="0.35">
      <c r="B398" s="104"/>
      <c r="C398" s="105"/>
      <c r="D398" s="106"/>
      <c r="E398" s="106"/>
      <c r="F398" s="112"/>
      <c r="CI398" s="113"/>
    </row>
    <row r="399" spans="2:87" s="103" customFormat="1" x14ac:dyDescent="0.35">
      <c r="B399" s="104"/>
      <c r="C399" s="105"/>
      <c r="D399" s="106"/>
      <c r="E399" s="106"/>
      <c r="F399" s="112"/>
      <c r="CI399" s="113"/>
    </row>
    <row r="400" spans="2:87" s="103" customFormat="1" x14ac:dyDescent="0.35">
      <c r="B400" s="104"/>
      <c r="C400" s="105"/>
      <c r="D400" s="106"/>
      <c r="E400" s="106"/>
      <c r="F400" s="112"/>
      <c r="CI400" s="113"/>
    </row>
    <row r="401" spans="2:87" s="103" customFormat="1" x14ac:dyDescent="0.35">
      <c r="B401" s="104"/>
      <c r="C401" s="105"/>
      <c r="D401" s="106"/>
      <c r="E401" s="106"/>
      <c r="F401" s="112"/>
      <c r="CI401" s="113"/>
    </row>
    <row r="402" spans="2:87" s="103" customFormat="1" x14ac:dyDescent="0.35">
      <c r="B402" s="104"/>
      <c r="C402" s="105"/>
      <c r="D402" s="106"/>
      <c r="E402" s="106"/>
      <c r="F402" s="112"/>
      <c r="CI402" s="113"/>
    </row>
    <row r="403" spans="2:87" s="103" customFormat="1" x14ac:dyDescent="0.35">
      <c r="B403" s="104"/>
      <c r="C403" s="105"/>
      <c r="D403" s="106"/>
      <c r="E403" s="106"/>
      <c r="F403" s="112"/>
      <c r="CI403" s="113"/>
    </row>
    <row r="404" spans="2:87" s="103" customFormat="1" x14ac:dyDescent="0.35">
      <c r="B404" s="104"/>
      <c r="C404" s="105"/>
      <c r="D404" s="106"/>
      <c r="E404" s="106"/>
      <c r="F404" s="112"/>
      <c r="CI404" s="113"/>
    </row>
    <row r="405" spans="2:87" s="103" customFormat="1" x14ac:dyDescent="0.35">
      <c r="B405" s="104"/>
      <c r="C405" s="105"/>
      <c r="D405" s="106"/>
      <c r="E405" s="106"/>
      <c r="F405" s="112"/>
      <c r="CI405" s="113"/>
    </row>
    <row r="406" spans="2:87" s="103" customFormat="1" x14ac:dyDescent="0.35">
      <c r="B406" s="104"/>
      <c r="C406" s="105"/>
      <c r="D406" s="106"/>
      <c r="E406" s="106"/>
      <c r="F406" s="112"/>
      <c r="CI406" s="113"/>
    </row>
    <row r="407" spans="2:87" s="103" customFormat="1" x14ac:dyDescent="0.35">
      <c r="B407" s="104"/>
      <c r="C407" s="105"/>
      <c r="D407" s="106"/>
      <c r="E407" s="106"/>
      <c r="F407" s="112"/>
      <c r="CI407" s="113"/>
    </row>
    <row r="408" spans="2:87" s="103" customFormat="1" x14ac:dyDescent="0.35">
      <c r="B408" s="104"/>
      <c r="C408" s="105"/>
      <c r="D408" s="106"/>
      <c r="E408" s="106"/>
      <c r="F408" s="112"/>
      <c r="CI408" s="113"/>
    </row>
    <row r="409" spans="2:87" s="103" customFormat="1" x14ac:dyDescent="0.35">
      <c r="B409" s="104"/>
      <c r="C409" s="105"/>
      <c r="D409" s="106"/>
      <c r="E409" s="106"/>
      <c r="F409" s="112"/>
      <c r="CI409" s="113"/>
    </row>
    <row r="410" spans="2:87" s="103" customFormat="1" x14ac:dyDescent="0.35">
      <c r="B410" s="104"/>
      <c r="C410" s="105"/>
      <c r="D410" s="106"/>
      <c r="E410" s="106"/>
      <c r="F410" s="112"/>
      <c r="CI410" s="113"/>
    </row>
    <row r="411" spans="2:87" s="103" customFormat="1" x14ac:dyDescent="0.35">
      <c r="B411" s="104"/>
      <c r="C411" s="105"/>
      <c r="D411" s="106"/>
      <c r="E411" s="106"/>
      <c r="F411" s="112"/>
      <c r="CI411" s="113"/>
    </row>
    <row r="412" spans="2:87" s="103" customFormat="1" x14ac:dyDescent="0.35">
      <c r="B412" s="104"/>
      <c r="C412" s="105"/>
      <c r="D412" s="106"/>
      <c r="E412" s="106"/>
      <c r="F412" s="112"/>
      <c r="CI412" s="113"/>
    </row>
    <row r="413" spans="2:87" s="103" customFormat="1" x14ac:dyDescent="0.35">
      <c r="B413" s="104"/>
      <c r="C413" s="105"/>
      <c r="D413" s="106"/>
      <c r="E413" s="106"/>
      <c r="F413" s="112"/>
      <c r="CI413" s="113"/>
    </row>
    <row r="414" spans="2:87" s="103" customFormat="1" x14ac:dyDescent="0.35">
      <c r="B414" s="104"/>
      <c r="C414" s="105"/>
      <c r="D414" s="106"/>
      <c r="E414" s="106"/>
      <c r="F414" s="112"/>
      <c r="CI414" s="113"/>
    </row>
    <row r="415" spans="2:87" s="103" customFormat="1" x14ac:dyDescent="0.35">
      <c r="B415" s="104"/>
      <c r="C415" s="105"/>
      <c r="D415" s="106"/>
      <c r="E415" s="106"/>
      <c r="F415" s="112"/>
      <c r="CI415" s="113"/>
    </row>
    <row r="416" spans="2:87" s="103" customFormat="1" x14ac:dyDescent="0.35">
      <c r="B416" s="104"/>
      <c r="C416" s="105"/>
      <c r="D416" s="106"/>
      <c r="E416" s="106"/>
      <c r="F416" s="112"/>
      <c r="CI416" s="113"/>
    </row>
    <row r="417" spans="2:87" s="103" customFormat="1" x14ac:dyDescent="0.35">
      <c r="B417" s="104"/>
      <c r="C417" s="105"/>
      <c r="D417" s="106"/>
      <c r="E417" s="106"/>
      <c r="F417" s="112"/>
      <c r="CI417" s="113"/>
    </row>
    <row r="418" spans="2:87" s="103" customFormat="1" x14ac:dyDescent="0.35">
      <c r="B418" s="104"/>
      <c r="C418" s="105"/>
      <c r="D418" s="106"/>
      <c r="E418" s="106"/>
      <c r="F418" s="112"/>
      <c r="CI418" s="113"/>
    </row>
    <row r="419" spans="2:87" s="103" customFormat="1" x14ac:dyDescent="0.35">
      <c r="B419" s="104"/>
      <c r="C419" s="105"/>
      <c r="D419" s="106"/>
      <c r="E419" s="106"/>
      <c r="F419" s="112"/>
      <c r="CI419" s="113"/>
    </row>
    <row r="420" spans="2:87" s="103" customFormat="1" x14ac:dyDescent="0.35">
      <c r="B420" s="104"/>
      <c r="C420" s="105"/>
      <c r="D420" s="106"/>
      <c r="E420" s="106"/>
      <c r="F420" s="112"/>
      <c r="CI420" s="113"/>
    </row>
    <row r="421" spans="2:87" s="103" customFormat="1" x14ac:dyDescent="0.35">
      <c r="B421" s="104"/>
      <c r="C421" s="105"/>
      <c r="D421" s="106"/>
      <c r="E421" s="106"/>
      <c r="F421" s="112"/>
      <c r="CI421" s="113"/>
    </row>
    <row r="422" spans="2:87" s="103" customFormat="1" x14ac:dyDescent="0.35">
      <c r="B422" s="104"/>
      <c r="C422" s="105"/>
      <c r="D422" s="106"/>
      <c r="E422" s="106"/>
      <c r="F422" s="112"/>
      <c r="CI422" s="113"/>
    </row>
    <row r="423" spans="2:87" s="103" customFormat="1" x14ac:dyDescent="0.35">
      <c r="B423" s="104"/>
      <c r="C423" s="105"/>
      <c r="D423" s="106"/>
      <c r="E423" s="106"/>
      <c r="F423" s="112"/>
      <c r="CI423" s="113"/>
    </row>
    <row r="424" spans="2:87" s="103" customFormat="1" x14ac:dyDescent="0.35">
      <c r="B424" s="104"/>
      <c r="C424" s="105"/>
      <c r="D424" s="106"/>
      <c r="E424" s="106"/>
      <c r="F424" s="112"/>
      <c r="CI424" s="113"/>
    </row>
    <row r="425" spans="2:87" s="103" customFormat="1" x14ac:dyDescent="0.35">
      <c r="B425" s="104"/>
      <c r="C425" s="105"/>
      <c r="D425" s="106"/>
      <c r="E425" s="106"/>
      <c r="F425" s="112"/>
      <c r="CI425" s="113"/>
    </row>
    <row r="426" spans="2:87" s="103" customFormat="1" x14ac:dyDescent="0.35">
      <c r="B426" s="104"/>
      <c r="C426" s="105"/>
      <c r="D426" s="106"/>
      <c r="E426" s="106"/>
      <c r="F426" s="112"/>
      <c r="CI426" s="113"/>
    </row>
    <row r="427" spans="2:87" s="103" customFormat="1" x14ac:dyDescent="0.35">
      <c r="B427" s="104"/>
      <c r="C427" s="105"/>
      <c r="D427" s="106"/>
      <c r="E427" s="106"/>
      <c r="F427" s="112"/>
      <c r="CI427" s="113"/>
    </row>
    <row r="428" spans="2:87" s="103" customFormat="1" x14ac:dyDescent="0.35">
      <c r="B428" s="104"/>
      <c r="C428" s="105"/>
      <c r="D428" s="106"/>
      <c r="E428" s="106"/>
      <c r="F428" s="112"/>
      <c r="CI428" s="113"/>
    </row>
    <row r="429" spans="2:87" s="103" customFormat="1" x14ac:dyDescent="0.35">
      <c r="B429" s="104"/>
      <c r="C429" s="105"/>
      <c r="D429" s="106"/>
      <c r="E429" s="106"/>
      <c r="F429" s="112"/>
      <c r="CI429" s="113"/>
    </row>
    <row r="430" spans="2:87" s="103" customFormat="1" x14ac:dyDescent="0.35">
      <c r="B430" s="104"/>
      <c r="C430" s="105"/>
      <c r="D430" s="106"/>
      <c r="E430" s="106"/>
      <c r="F430" s="112"/>
      <c r="CI430" s="113"/>
    </row>
    <row r="431" spans="2:87" s="103" customFormat="1" x14ac:dyDescent="0.35">
      <c r="B431" s="104"/>
      <c r="C431" s="105"/>
      <c r="D431" s="106"/>
      <c r="E431" s="106"/>
      <c r="F431" s="112"/>
      <c r="CI431" s="113"/>
    </row>
    <row r="432" spans="2:87" s="103" customFormat="1" x14ac:dyDescent="0.35">
      <c r="B432" s="104"/>
      <c r="C432" s="105"/>
      <c r="D432" s="106"/>
      <c r="E432" s="106"/>
      <c r="F432" s="112"/>
      <c r="CI432" s="113"/>
    </row>
    <row r="433" spans="2:87" s="103" customFormat="1" x14ac:dyDescent="0.35">
      <c r="B433" s="104"/>
      <c r="C433" s="105"/>
      <c r="D433" s="106"/>
      <c r="E433" s="106"/>
      <c r="F433" s="112"/>
      <c r="CI433" s="113"/>
    </row>
    <row r="434" spans="2:87" s="103" customFormat="1" x14ac:dyDescent="0.35">
      <c r="B434" s="104"/>
      <c r="C434" s="105"/>
      <c r="D434" s="106"/>
      <c r="E434" s="106"/>
      <c r="F434" s="112"/>
      <c r="CI434" s="113"/>
    </row>
    <row r="435" spans="2:87" s="103" customFormat="1" x14ac:dyDescent="0.35">
      <c r="B435" s="104"/>
      <c r="C435" s="105"/>
      <c r="D435" s="106"/>
      <c r="E435" s="106"/>
      <c r="F435" s="112"/>
      <c r="CI435" s="113"/>
    </row>
    <row r="436" spans="2:87" s="103" customFormat="1" x14ac:dyDescent="0.35">
      <c r="B436" s="104"/>
      <c r="C436" s="105"/>
      <c r="D436" s="106"/>
      <c r="E436" s="106"/>
      <c r="F436" s="112"/>
      <c r="CI436" s="113"/>
    </row>
    <row r="437" spans="2:87" s="103" customFormat="1" x14ac:dyDescent="0.35">
      <c r="B437" s="104"/>
      <c r="C437" s="105"/>
      <c r="D437" s="106"/>
      <c r="E437" s="106"/>
      <c r="F437" s="112"/>
      <c r="CI437" s="113"/>
    </row>
    <row r="438" spans="2:87" s="103" customFormat="1" x14ac:dyDescent="0.35">
      <c r="B438" s="104"/>
      <c r="C438" s="105"/>
      <c r="D438" s="106"/>
      <c r="E438" s="106"/>
      <c r="F438" s="112"/>
      <c r="CI438" s="113"/>
    </row>
    <row r="439" spans="2:87" s="103" customFormat="1" x14ac:dyDescent="0.35">
      <c r="B439" s="104"/>
      <c r="C439" s="105"/>
      <c r="D439" s="106"/>
      <c r="E439" s="106"/>
      <c r="F439" s="112"/>
      <c r="CI439" s="113"/>
    </row>
    <row r="440" spans="2:87" s="103" customFormat="1" x14ac:dyDescent="0.35">
      <c r="B440" s="104"/>
      <c r="C440" s="105"/>
      <c r="D440" s="106"/>
      <c r="E440" s="106"/>
      <c r="F440" s="112"/>
      <c r="CI440" s="113"/>
    </row>
    <row r="441" spans="2:87" s="103" customFormat="1" x14ac:dyDescent="0.35">
      <c r="B441" s="104"/>
      <c r="C441" s="105"/>
      <c r="D441" s="106"/>
      <c r="E441" s="106"/>
      <c r="F441" s="112"/>
      <c r="CI441" s="113"/>
    </row>
    <row r="442" spans="2:87" s="103" customFormat="1" x14ac:dyDescent="0.35">
      <c r="B442" s="104"/>
      <c r="C442" s="105"/>
      <c r="D442" s="106"/>
      <c r="E442" s="106"/>
      <c r="F442" s="112"/>
      <c r="CI442" s="113"/>
    </row>
    <row r="443" spans="2:87" s="103" customFormat="1" x14ac:dyDescent="0.35">
      <c r="B443" s="104"/>
      <c r="C443" s="105"/>
      <c r="D443" s="106"/>
      <c r="E443" s="106"/>
      <c r="F443" s="112"/>
      <c r="CI443" s="113"/>
    </row>
    <row r="444" spans="2:87" s="103" customFormat="1" x14ac:dyDescent="0.35">
      <c r="B444" s="104"/>
      <c r="C444" s="105"/>
      <c r="D444" s="106"/>
      <c r="E444" s="106"/>
      <c r="F444" s="112"/>
      <c r="CI444" s="113"/>
    </row>
    <row r="445" spans="2:87" s="103" customFormat="1" x14ac:dyDescent="0.35">
      <c r="B445" s="104"/>
      <c r="C445" s="105"/>
      <c r="D445" s="106"/>
      <c r="E445" s="106"/>
      <c r="F445" s="112"/>
      <c r="CI445" s="113"/>
    </row>
    <row r="446" spans="2:87" s="103" customFormat="1" x14ac:dyDescent="0.35">
      <c r="B446" s="104"/>
      <c r="C446" s="105"/>
      <c r="D446" s="106"/>
      <c r="E446" s="106"/>
      <c r="F446" s="112"/>
      <c r="CI446" s="113"/>
    </row>
    <row r="447" spans="2:87" s="103" customFormat="1" x14ac:dyDescent="0.35">
      <c r="B447" s="104"/>
      <c r="C447" s="105"/>
      <c r="D447" s="106"/>
      <c r="E447" s="106"/>
      <c r="F447" s="112"/>
      <c r="CI447" s="113"/>
    </row>
    <row r="448" spans="2:87" s="103" customFormat="1" x14ac:dyDescent="0.35">
      <c r="B448" s="104"/>
      <c r="C448" s="105"/>
      <c r="D448" s="106"/>
      <c r="E448" s="106"/>
      <c r="F448" s="112"/>
      <c r="CI448" s="113"/>
    </row>
    <row r="449" spans="2:87" s="103" customFormat="1" x14ac:dyDescent="0.35">
      <c r="B449" s="104"/>
      <c r="C449" s="105"/>
      <c r="D449" s="106"/>
      <c r="E449" s="106"/>
      <c r="F449" s="112"/>
      <c r="CI449" s="113"/>
    </row>
    <row r="450" spans="2:87" s="103" customFormat="1" x14ac:dyDescent="0.35">
      <c r="B450" s="104"/>
      <c r="C450" s="105"/>
      <c r="D450" s="106"/>
      <c r="E450" s="106"/>
      <c r="F450" s="112"/>
      <c r="CI450" s="113"/>
    </row>
    <row r="451" spans="2:87" s="103" customFormat="1" x14ac:dyDescent="0.35">
      <c r="B451" s="104"/>
      <c r="C451" s="105"/>
      <c r="D451" s="106"/>
      <c r="E451" s="106"/>
      <c r="F451" s="112"/>
      <c r="CI451" s="113"/>
    </row>
    <row r="452" spans="2:87" s="103" customFormat="1" x14ac:dyDescent="0.35">
      <c r="B452" s="104"/>
      <c r="C452" s="105"/>
      <c r="D452" s="106"/>
      <c r="E452" s="106"/>
      <c r="F452" s="112"/>
      <c r="CI452" s="113"/>
    </row>
    <row r="453" spans="2:87" s="103" customFormat="1" x14ac:dyDescent="0.35">
      <c r="B453" s="104"/>
      <c r="C453" s="105"/>
      <c r="D453" s="106"/>
      <c r="E453" s="106"/>
      <c r="F453" s="112"/>
      <c r="CI453" s="113"/>
    </row>
    <row r="454" spans="2:87" s="103" customFormat="1" x14ac:dyDescent="0.35">
      <c r="B454" s="104"/>
      <c r="C454" s="105"/>
      <c r="D454" s="106"/>
      <c r="E454" s="106"/>
      <c r="F454" s="112"/>
      <c r="CI454" s="113"/>
    </row>
    <row r="455" spans="2:87" s="103" customFormat="1" x14ac:dyDescent="0.35">
      <c r="B455" s="104"/>
      <c r="C455" s="105"/>
      <c r="D455" s="106"/>
      <c r="E455" s="106"/>
      <c r="F455" s="112"/>
      <c r="CI455" s="113"/>
    </row>
    <row r="456" spans="2:87" s="103" customFormat="1" x14ac:dyDescent="0.35">
      <c r="B456" s="104"/>
      <c r="C456" s="105"/>
      <c r="D456" s="106"/>
      <c r="E456" s="106"/>
      <c r="F456" s="112"/>
      <c r="CI456" s="113"/>
    </row>
    <row r="457" spans="2:87" s="103" customFormat="1" x14ac:dyDescent="0.35">
      <c r="B457" s="104"/>
      <c r="C457" s="105"/>
      <c r="D457" s="106"/>
      <c r="E457" s="106"/>
      <c r="F457" s="112"/>
      <c r="CI457" s="113"/>
    </row>
    <row r="458" spans="2:87" s="103" customFormat="1" x14ac:dyDescent="0.35">
      <c r="B458" s="104"/>
      <c r="C458" s="105"/>
      <c r="D458" s="106"/>
      <c r="E458" s="106"/>
      <c r="F458" s="112"/>
      <c r="CI458" s="113"/>
    </row>
    <row r="459" spans="2:87" s="103" customFormat="1" x14ac:dyDescent="0.35">
      <c r="B459" s="104"/>
      <c r="C459" s="105"/>
      <c r="D459" s="106"/>
      <c r="E459" s="106"/>
      <c r="F459" s="112"/>
      <c r="CI459" s="113"/>
    </row>
    <row r="460" spans="2:87" s="103" customFormat="1" x14ac:dyDescent="0.35">
      <c r="B460" s="104"/>
      <c r="C460" s="105"/>
      <c r="D460" s="106"/>
      <c r="E460" s="106"/>
      <c r="F460" s="112"/>
      <c r="CI460" s="113"/>
    </row>
    <row r="461" spans="2:87" s="103" customFormat="1" x14ac:dyDescent="0.35">
      <c r="B461" s="104"/>
      <c r="C461" s="105"/>
      <c r="D461" s="106"/>
      <c r="E461" s="106"/>
      <c r="F461" s="112"/>
      <c r="CI461" s="113"/>
    </row>
    <row r="462" spans="2:87" s="103" customFormat="1" x14ac:dyDescent="0.35">
      <c r="B462" s="104"/>
      <c r="C462" s="105"/>
      <c r="D462" s="106"/>
      <c r="E462" s="106"/>
      <c r="F462" s="112"/>
      <c r="CI462" s="113"/>
    </row>
    <row r="463" spans="2:87" s="103" customFormat="1" x14ac:dyDescent="0.35">
      <c r="B463" s="104"/>
      <c r="C463" s="105"/>
      <c r="D463" s="106"/>
      <c r="E463" s="106"/>
      <c r="F463" s="112"/>
      <c r="CI463" s="113"/>
    </row>
    <row r="464" spans="2:87" s="103" customFormat="1" x14ac:dyDescent="0.35">
      <c r="B464" s="104"/>
      <c r="C464" s="105"/>
      <c r="D464" s="106"/>
      <c r="E464" s="106"/>
      <c r="F464" s="112"/>
      <c r="CI464" s="113"/>
    </row>
    <row r="465" spans="2:87" s="103" customFormat="1" x14ac:dyDescent="0.35">
      <c r="B465" s="104"/>
      <c r="C465" s="105"/>
      <c r="D465" s="106"/>
      <c r="E465" s="106"/>
      <c r="F465" s="112"/>
      <c r="CI465" s="113"/>
    </row>
    <row r="466" spans="2:87" s="103" customFormat="1" x14ac:dyDescent="0.35">
      <c r="B466" s="104"/>
      <c r="C466" s="105"/>
      <c r="D466" s="106"/>
      <c r="E466" s="106"/>
      <c r="F466" s="112"/>
      <c r="CI466" s="113"/>
    </row>
    <row r="467" spans="2:87" s="103" customFormat="1" x14ac:dyDescent="0.35">
      <c r="B467" s="104"/>
      <c r="C467" s="105"/>
      <c r="D467" s="106"/>
      <c r="E467" s="106"/>
      <c r="F467" s="112"/>
      <c r="CI467" s="113"/>
    </row>
    <row r="468" spans="2:87" s="103" customFormat="1" x14ac:dyDescent="0.35">
      <c r="B468" s="104"/>
      <c r="C468" s="105"/>
      <c r="D468" s="106"/>
      <c r="E468" s="106"/>
      <c r="F468" s="112"/>
      <c r="CI468" s="113"/>
    </row>
    <row r="469" spans="2:87" s="103" customFormat="1" x14ac:dyDescent="0.35">
      <c r="B469" s="104"/>
      <c r="C469" s="105"/>
      <c r="D469" s="106"/>
      <c r="E469" s="106"/>
      <c r="F469" s="112"/>
      <c r="CI469" s="113"/>
    </row>
    <row r="470" spans="2:87" s="103" customFormat="1" x14ac:dyDescent="0.35">
      <c r="B470" s="104"/>
      <c r="C470" s="105"/>
      <c r="D470" s="106"/>
      <c r="E470" s="106"/>
      <c r="F470" s="112"/>
      <c r="CI470" s="113"/>
    </row>
    <row r="471" spans="2:87" s="103" customFormat="1" x14ac:dyDescent="0.35">
      <c r="B471" s="104"/>
      <c r="C471" s="105"/>
      <c r="D471" s="106"/>
      <c r="E471" s="106"/>
      <c r="F471" s="112"/>
      <c r="CI471" s="113"/>
    </row>
    <row r="472" spans="2:87" s="103" customFormat="1" x14ac:dyDescent="0.35">
      <c r="B472" s="104"/>
      <c r="C472" s="105"/>
      <c r="D472" s="106"/>
      <c r="E472" s="106"/>
      <c r="F472" s="112"/>
      <c r="CI472" s="113"/>
    </row>
    <row r="473" spans="2:87" s="103" customFormat="1" x14ac:dyDescent="0.35">
      <c r="B473" s="104"/>
      <c r="C473" s="105"/>
      <c r="D473" s="106"/>
      <c r="E473" s="106"/>
      <c r="F473" s="112"/>
      <c r="CI473" s="113"/>
    </row>
    <row r="474" spans="2:87" s="103" customFormat="1" x14ac:dyDescent="0.35">
      <c r="B474" s="104"/>
      <c r="C474" s="105"/>
      <c r="D474" s="106"/>
      <c r="E474" s="106"/>
      <c r="F474" s="112"/>
      <c r="CI474" s="113"/>
    </row>
    <row r="475" spans="2:87" s="103" customFormat="1" x14ac:dyDescent="0.35">
      <c r="B475" s="104"/>
      <c r="C475" s="105"/>
      <c r="D475" s="106"/>
      <c r="E475" s="106"/>
      <c r="F475" s="112"/>
      <c r="CI475" s="113"/>
    </row>
    <row r="476" spans="2:87" s="103" customFormat="1" x14ac:dyDescent="0.35">
      <c r="B476" s="104"/>
      <c r="C476" s="105"/>
      <c r="D476" s="106"/>
      <c r="E476" s="106"/>
      <c r="F476" s="112"/>
      <c r="CI476" s="113"/>
    </row>
    <row r="477" spans="2:87" s="103" customFormat="1" x14ac:dyDescent="0.35">
      <c r="B477" s="104"/>
      <c r="C477" s="105"/>
      <c r="D477" s="106"/>
      <c r="E477" s="106"/>
      <c r="F477" s="112"/>
      <c r="CI477" s="113"/>
    </row>
    <row r="478" spans="2:87" s="103" customFormat="1" x14ac:dyDescent="0.35">
      <c r="B478" s="104"/>
      <c r="C478" s="105"/>
      <c r="D478" s="106"/>
      <c r="E478" s="106"/>
      <c r="F478" s="112"/>
      <c r="CI478" s="113"/>
    </row>
    <row r="479" spans="2:87" s="103" customFormat="1" x14ac:dyDescent="0.35">
      <c r="B479" s="104"/>
      <c r="C479" s="105"/>
      <c r="D479" s="106"/>
      <c r="E479" s="106"/>
      <c r="F479" s="112"/>
      <c r="CI479" s="113"/>
    </row>
    <row r="480" spans="2:87" s="103" customFormat="1" x14ac:dyDescent="0.35">
      <c r="B480" s="104"/>
      <c r="C480" s="105"/>
      <c r="D480" s="106"/>
      <c r="E480" s="106"/>
      <c r="F480" s="112"/>
      <c r="CI480" s="113"/>
    </row>
    <row r="481" spans="2:87" s="103" customFormat="1" x14ac:dyDescent="0.35">
      <c r="B481" s="104"/>
      <c r="C481" s="105"/>
      <c r="D481" s="106"/>
      <c r="E481" s="106"/>
      <c r="F481" s="112"/>
      <c r="CI481" s="113"/>
    </row>
    <row r="482" spans="2:87" s="103" customFormat="1" x14ac:dyDescent="0.35">
      <c r="B482" s="104"/>
      <c r="C482" s="105"/>
      <c r="D482" s="106"/>
      <c r="E482" s="106"/>
      <c r="F482" s="112"/>
      <c r="CI482" s="113"/>
    </row>
    <row r="483" spans="2:87" s="103" customFormat="1" x14ac:dyDescent="0.35">
      <c r="B483" s="104"/>
      <c r="C483" s="105"/>
      <c r="D483" s="106"/>
      <c r="E483" s="106"/>
      <c r="F483" s="112"/>
      <c r="CI483" s="113"/>
    </row>
    <row r="484" spans="2:87" s="103" customFormat="1" x14ac:dyDescent="0.35">
      <c r="B484" s="104"/>
      <c r="C484" s="105"/>
      <c r="D484" s="106"/>
      <c r="E484" s="106"/>
      <c r="F484" s="112"/>
      <c r="CI484" s="113"/>
    </row>
    <row r="485" spans="2:87" s="103" customFormat="1" x14ac:dyDescent="0.35">
      <c r="B485" s="104"/>
      <c r="C485" s="105"/>
      <c r="D485" s="106"/>
      <c r="E485" s="106"/>
      <c r="F485" s="112"/>
      <c r="CI485" s="113"/>
    </row>
    <row r="486" spans="2:87" s="103" customFormat="1" x14ac:dyDescent="0.35">
      <c r="B486" s="104"/>
      <c r="C486" s="105"/>
      <c r="D486" s="106"/>
      <c r="E486" s="106"/>
      <c r="F486" s="112"/>
      <c r="CI486" s="113"/>
    </row>
    <row r="487" spans="2:87" s="103" customFormat="1" x14ac:dyDescent="0.35">
      <c r="B487" s="104"/>
      <c r="C487" s="105"/>
      <c r="D487" s="106"/>
      <c r="E487" s="106"/>
      <c r="F487" s="112"/>
      <c r="CI487" s="113"/>
    </row>
    <row r="488" spans="2:87" s="103" customFormat="1" x14ac:dyDescent="0.35">
      <c r="B488" s="104"/>
      <c r="C488" s="105"/>
      <c r="D488" s="106"/>
      <c r="E488" s="106"/>
      <c r="F488" s="112"/>
      <c r="CI488" s="113"/>
    </row>
    <row r="489" spans="2:87" s="103" customFormat="1" x14ac:dyDescent="0.35">
      <c r="B489" s="104"/>
      <c r="C489" s="105"/>
      <c r="D489" s="106"/>
      <c r="E489" s="106"/>
      <c r="F489" s="112"/>
      <c r="CI489" s="113"/>
    </row>
    <row r="490" spans="2:87" s="103" customFormat="1" x14ac:dyDescent="0.35">
      <c r="B490" s="104"/>
      <c r="C490" s="105"/>
      <c r="D490" s="106"/>
      <c r="E490" s="106"/>
      <c r="F490" s="112"/>
      <c r="CI490" s="113"/>
    </row>
    <row r="491" spans="2:87" s="103" customFormat="1" x14ac:dyDescent="0.35">
      <c r="B491" s="104"/>
      <c r="C491" s="105"/>
      <c r="D491" s="106"/>
      <c r="E491" s="106"/>
      <c r="F491" s="112"/>
      <c r="CI491" s="113"/>
    </row>
    <row r="492" spans="2:87" s="103" customFormat="1" x14ac:dyDescent="0.35">
      <c r="B492" s="104"/>
      <c r="C492" s="105"/>
      <c r="D492" s="106"/>
      <c r="E492" s="106"/>
      <c r="F492" s="112"/>
      <c r="CI492" s="113"/>
    </row>
    <row r="493" spans="2:87" s="103" customFormat="1" x14ac:dyDescent="0.35">
      <c r="B493" s="104"/>
      <c r="C493" s="105"/>
      <c r="D493" s="106"/>
      <c r="E493" s="106"/>
      <c r="F493" s="112"/>
      <c r="CI493" s="113"/>
    </row>
    <row r="494" spans="2:87" s="103" customFormat="1" x14ac:dyDescent="0.35">
      <c r="B494" s="104"/>
      <c r="C494" s="105"/>
      <c r="D494" s="106"/>
      <c r="E494" s="106"/>
      <c r="F494" s="112"/>
      <c r="CI494" s="113"/>
    </row>
    <row r="495" spans="2:87" s="103" customFormat="1" x14ac:dyDescent="0.35">
      <c r="B495" s="104"/>
      <c r="C495" s="105"/>
      <c r="D495" s="106"/>
      <c r="E495" s="106"/>
      <c r="F495" s="112"/>
      <c r="CI495" s="113"/>
    </row>
    <row r="496" spans="2:87" s="103" customFormat="1" x14ac:dyDescent="0.35">
      <c r="B496" s="104"/>
      <c r="C496" s="105"/>
      <c r="D496" s="106"/>
      <c r="E496" s="106"/>
      <c r="F496" s="112"/>
      <c r="CI496" s="113"/>
    </row>
    <row r="497" spans="2:87" s="103" customFormat="1" x14ac:dyDescent="0.35">
      <c r="B497" s="104"/>
      <c r="C497" s="105"/>
      <c r="D497" s="106"/>
      <c r="E497" s="106"/>
      <c r="F497" s="112"/>
      <c r="CI497" s="113"/>
    </row>
    <row r="498" spans="2:87" s="103" customFormat="1" x14ac:dyDescent="0.35">
      <c r="B498" s="104"/>
      <c r="C498" s="105"/>
      <c r="D498" s="106"/>
      <c r="E498" s="106"/>
      <c r="F498" s="112"/>
      <c r="CI498" s="113"/>
    </row>
    <row r="499" spans="2:87" s="103" customFormat="1" x14ac:dyDescent="0.35">
      <c r="B499" s="104"/>
      <c r="C499" s="105"/>
      <c r="D499" s="106"/>
      <c r="E499" s="106"/>
      <c r="F499" s="112"/>
      <c r="CI499" s="113"/>
    </row>
    <row r="500" spans="2:87" s="103" customFormat="1" x14ac:dyDescent="0.35">
      <c r="B500" s="104"/>
      <c r="C500" s="105"/>
      <c r="D500" s="106"/>
      <c r="E500" s="106"/>
      <c r="F500" s="112"/>
      <c r="CI500" s="113"/>
    </row>
    <row r="501" spans="2:87" s="103" customFormat="1" x14ac:dyDescent="0.35">
      <c r="B501" s="104"/>
      <c r="C501" s="105"/>
      <c r="D501" s="106"/>
      <c r="E501" s="106"/>
      <c r="F501" s="112"/>
      <c r="CI501" s="113"/>
    </row>
    <row r="502" spans="2:87" s="103" customFormat="1" x14ac:dyDescent="0.35">
      <c r="B502" s="104"/>
      <c r="C502" s="105"/>
      <c r="D502" s="106"/>
      <c r="E502" s="106"/>
      <c r="F502" s="112"/>
      <c r="CI502" s="113"/>
    </row>
    <row r="503" spans="2:87" s="103" customFormat="1" x14ac:dyDescent="0.35">
      <c r="B503" s="104"/>
      <c r="C503" s="105"/>
      <c r="D503" s="106"/>
      <c r="E503" s="106"/>
      <c r="F503" s="112"/>
      <c r="CI503" s="113"/>
    </row>
    <row r="504" spans="2:87" s="103" customFormat="1" x14ac:dyDescent="0.35">
      <c r="B504" s="104"/>
      <c r="C504" s="105"/>
      <c r="D504" s="106"/>
      <c r="E504" s="106"/>
      <c r="F504" s="112"/>
      <c r="CI504" s="113"/>
    </row>
    <row r="505" spans="2:87" s="103" customFormat="1" x14ac:dyDescent="0.35">
      <c r="B505" s="104"/>
      <c r="C505" s="105"/>
      <c r="D505" s="106"/>
      <c r="E505" s="106"/>
      <c r="F505" s="112"/>
      <c r="CI505" s="113"/>
    </row>
    <row r="506" spans="2:87" s="103" customFormat="1" x14ac:dyDescent="0.35">
      <c r="B506" s="104"/>
      <c r="C506" s="105"/>
      <c r="D506" s="106"/>
      <c r="E506" s="106"/>
      <c r="F506" s="112"/>
      <c r="CI506" s="113"/>
    </row>
    <row r="507" spans="2:87" s="103" customFormat="1" x14ac:dyDescent="0.35">
      <c r="B507" s="104"/>
      <c r="C507" s="105"/>
      <c r="D507" s="106"/>
      <c r="E507" s="106"/>
      <c r="F507" s="112"/>
      <c r="CI507" s="113"/>
    </row>
    <row r="508" spans="2:87" s="103" customFormat="1" x14ac:dyDescent="0.35">
      <c r="B508" s="104"/>
      <c r="C508" s="105"/>
      <c r="D508" s="106"/>
      <c r="E508" s="106"/>
      <c r="F508" s="112"/>
      <c r="CI508" s="113"/>
    </row>
    <row r="509" spans="2:87" s="103" customFormat="1" x14ac:dyDescent="0.35">
      <c r="B509" s="104"/>
      <c r="C509" s="105"/>
      <c r="D509" s="106"/>
      <c r="E509" s="106"/>
      <c r="F509" s="112"/>
      <c r="CI509" s="113"/>
    </row>
    <row r="510" spans="2:87" s="103" customFormat="1" x14ac:dyDescent="0.35">
      <c r="B510" s="104"/>
      <c r="C510" s="105"/>
      <c r="D510" s="106"/>
      <c r="E510" s="106"/>
      <c r="F510" s="112"/>
      <c r="CI510" s="113"/>
    </row>
    <row r="511" spans="2:87" s="103" customFormat="1" x14ac:dyDescent="0.35">
      <c r="B511" s="104"/>
      <c r="C511" s="105"/>
      <c r="D511" s="106"/>
      <c r="E511" s="106"/>
      <c r="F511" s="112"/>
      <c r="CI511" s="113"/>
    </row>
    <row r="512" spans="2:87" s="103" customFormat="1" x14ac:dyDescent="0.35">
      <c r="B512" s="104"/>
      <c r="C512" s="105"/>
      <c r="D512" s="106"/>
      <c r="E512" s="106"/>
      <c r="F512" s="112"/>
      <c r="CI512" s="113"/>
    </row>
    <row r="513" spans="1:87" s="103" customFormat="1" x14ac:dyDescent="0.35">
      <c r="B513" s="104"/>
      <c r="C513" s="105"/>
      <c r="D513" s="106"/>
      <c r="E513" s="106"/>
      <c r="F513" s="112"/>
      <c r="CI513" s="113"/>
    </row>
    <row r="514" spans="1:87" s="103" customFormat="1" x14ac:dyDescent="0.35">
      <c r="B514" s="104"/>
      <c r="C514" s="105"/>
      <c r="D514" s="106"/>
      <c r="E514" s="106"/>
      <c r="F514" s="112"/>
      <c r="CI514" s="113"/>
    </row>
    <row r="515" spans="1:87" s="103" customFormat="1" x14ac:dyDescent="0.35">
      <c r="B515" s="104"/>
      <c r="C515" s="105"/>
      <c r="D515" s="106"/>
      <c r="E515" s="106"/>
      <c r="F515" s="112"/>
      <c r="CI515" s="113"/>
    </row>
    <row r="516" spans="1:87" s="103" customFormat="1" x14ac:dyDescent="0.35">
      <c r="B516" s="104"/>
      <c r="C516" s="105"/>
      <c r="D516" s="106"/>
      <c r="E516" s="106"/>
      <c r="F516" s="112"/>
      <c r="CI516" s="113"/>
    </row>
    <row r="517" spans="1:87" s="103" customFormat="1" x14ac:dyDescent="0.35">
      <c r="B517" s="104"/>
      <c r="C517" s="105"/>
      <c r="D517" s="106"/>
      <c r="E517" s="106"/>
      <c r="F517" s="112"/>
      <c r="CI517" s="113"/>
    </row>
    <row r="518" spans="1:87" s="103" customFormat="1" x14ac:dyDescent="0.35">
      <c r="B518" s="104"/>
      <c r="C518" s="105"/>
      <c r="D518" s="106"/>
      <c r="E518" s="106"/>
      <c r="F518" s="112"/>
      <c r="CI518" s="113"/>
    </row>
    <row r="519" spans="1:87" s="103" customFormat="1" x14ac:dyDescent="0.35">
      <c r="B519" s="104"/>
      <c r="C519" s="105"/>
      <c r="D519" s="106"/>
      <c r="E519" s="106"/>
      <c r="F519" s="112"/>
      <c r="CI519" s="113"/>
    </row>
    <row r="520" spans="1:87" s="103" customFormat="1" x14ac:dyDescent="0.35">
      <c r="B520" s="104"/>
      <c r="C520" s="105"/>
      <c r="D520" s="106"/>
      <c r="E520" s="106"/>
      <c r="F520" s="112"/>
      <c r="CI520" s="113"/>
    </row>
    <row r="521" spans="1:87" s="103" customFormat="1" x14ac:dyDescent="0.35">
      <c r="B521" s="104"/>
      <c r="C521" s="105"/>
      <c r="D521" s="106"/>
      <c r="E521" s="106"/>
      <c r="F521" s="112"/>
      <c r="CI521" s="113"/>
    </row>
    <row r="522" spans="1:87" s="103" customFormat="1" x14ac:dyDescent="0.35">
      <c r="B522" s="104"/>
      <c r="C522" s="105"/>
      <c r="D522" s="106"/>
      <c r="E522" s="106"/>
      <c r="F522" s="112"/>
      <c r="CI522" s="113"/>
    </row>
    <row r="523" spans="1:87" x14ac:dyDescent="0.35">
      <c r="A523" s="87"/>
      <c r="F523" s="107"/>
    </row>
  </sheetData>
  <sheetProtection formatRows="0" selectLockedCells="1"/>
  <mergeCells count="12">
    <mergeCell ref="D5:D12"/>
    <mergeCell ref="E5:E12"/>
    <mergeCell ref="D14:D21"/>
    <mergeCell ref="E14:E21"/>
    <mergeCell ref="D23:D30"/>
    <mergeCell ref="E23:E30"/>
    <mergeCell ref="B49:C49"/>
    <mergeCell ref="B50:C50"/>
    <mergeCell ref="D32:D39"/>
    <mergeCell ref="E32:E39"/>
    <mergeCell ref="D41:D48"/>
    <mergeCell ref="E41:E48"/>
  </mergeCells>
  <phoneticPr fontId="10" type="noConversion"/>
  <conditionalFormatting sqref="C5">
    <cfRule type="containsText" dxfId="9" priority="2" operator="containsText" text="OUI">
      <formula>NOT(ISERROR(SEARCH("OUI",C5)))</formula>
    </cfRule>
  </conditionalFormatting>
  <conditionalFormatting sqref="C5:C12">
    <cfRule type="cellIs" dxfId="8" priority="1" operator="equal">
      <formula>"OUI"</formula>
    </cfRule>
  </conditionalFormatting>
  <conditionalFormatting sqref="C14">
    <cfRule type="containsText" dxfId="7" priority="10" operator="containsText" text="OUI">
      <formula>NOT(ISERROR(SEARCH("OUI",C14)))</formula>
    </cfRule>
  </conditionalFormatting>
  <conditionalFormatting sqref="C14:C21">
    <cfRule type="cellIs" dxfId="6" priority="9" operator="equal">
      <formula>"OUI"</formula>
    </cfRule>
  </conditionalFormatting>
  <conditionalFormatting sqref="C23">
    <cfRule type="containsText" dxfId="5" priority="8" operator="containsText" text="OUI">
      <formula>NOT(ISERROR(SEARCH("OUI",C23)))</formula>
    </cfRule>
  </conditionalFormatting>
  <conditionalFormatting sqref="C23:C30">
    <cfRule type="cellIs" dxfId="4" priority="7" operator="equal">
      <formula>"OUI"</formula>
    </cfRule>
  </conditionalFormatting>
  <conditionalFormatting sqref="C32">
    <cfRule type="containsText" dxfId="3" priority="6" operator="containsText" text="OUI">
      <formula>NOT(ISERROR(SEARCH("OUI",C32)))</formula>
    </cfRule>
  </conditionalFormatting>
  <conditionalFormatting sqref="C32:C39">
    <cfRule type="cellIs" dxfId="2" priority="5" operator="equal">
      <formula>"OUI"</formula>
    </cfRule>
  </conditionalFormatting>
  <conditionalFormatting sqref="C41">
    <cfRule type="containsText" dxfId="1" priority="4" operator="containsText" text="OUI">
      <formula>NOT(ISERROR(SEARCH("OUI",C41)))</formula>
    </cfRule>
  </conditionalFormatting>
  <conditionalFormatting sqref="C41:C48">
    <cfRule type="cellIs" dxfId="0" priority="3" operator="equal">
      <formula>"OUI"</formula>
    </cfRule>
  </conditionalFormatting>
  <dataValidations count="1">
    <dataValidation type="list" allowBlank="1" showInputMessage="1" showErrorMessage="1" sqref="C23:C30 C41:C48 C32:C39 C14:C21 C5:C12" xr:uid="{0EC901EE-D13D-4A96-9ADD-482A91A70FF8}">
      <formula1>"OUI,NON"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Simulateur 1</vt:lpstr>
      <vt:lpstr>Simulateur de cotation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BERECOCHEA Marcin</dc:creator>
  <cp:lastModifiedBy>BERECOCHEA Marcin</cp:lastModifiedBy>
  <dcterms:created xsi:type="dcterms:W3CDTF">2024-12-16T21:13:54Z</dcterms:created>
  <dcterms:modified xsi:type="dcterms:W3CDTF">2025-04-04T06:30:12Z</dcterms:modified>
</cp:coreProperties>
</file>